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\OneDrive - 京都府教育庁\デスクトップ\新しいフォルダー\"/>
    </mc:Choice>
  </mc:AlternateContent>
  <xr:revisionPtr revIDLastSave="0" documentId="13_ncr:1_{A858C6AC-9993-4CA4-8068-28F88D8766E0}" xr6:coauthVersionLast="47" xr6:coauthVersionMax="47" xr10:uidLastSave="{00000000-0000-0000-0000-000000000000}"/>
  <bookViews>
    <workbookView xWindow="24" yWindow="72" windowWidth="11232" windowHeight="12168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<sst xmlns="http://schemas.openxmlformats.org/spreadsheetml/2006/main" count="1832" uniqueCount="180">
  <si>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</si>
  <si>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</si>
  <si>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</si>
  <si>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</si>
  <si>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</si>
  <si>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</si>
  <si>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</si>
  <si>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</si>
  <si>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</si>
  <si>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</si>
  <si>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</si>
  <si>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</si>
  <si>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</si>
  <si>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</si>
  <si>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</si>
  <si>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</si>
  <si>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</si>
  <si>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</si>
  <si>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</si>
  <si>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</si>
  <si>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</si>
  <si>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</si>
  <si>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</si>
  <si>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</si>
  <si>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</si>
  <si>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</si>
  <si>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</si>
  <si>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</si>
  <si>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</si>
  <si>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</si>
  <si>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</si>
  <si>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</si>
  <si>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</si>
  <si>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</si>
  <si>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</si>
  <si>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</si>
  <si>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</si>
  <si>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</si>
  <si>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</si>
  <si>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</si>
  <si>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</si>
  <si>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</si>
  <si>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</si>
  <si>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</si>
  <si>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</si>
  <si>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</si>
  <si>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</si>
  <si>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</si>
  <si>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</si>
  <si>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</si>
  <si>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</si>
  <si>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</si>
  <si>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</si>
  <si>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</si>
  <si>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</si>
  <si>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</si>
  <si>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</si>
  <si>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</si>
  <si>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</si>
  <si>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</si>
  <si>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</si>
  <si>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</si>
  <si>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</si>
  <si>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</si>
  <si>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</si>
  <si>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</si>
  <si>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</si>
  <si>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</si>
  <si>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</si>
  <si>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</si>
  <si>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</si>
  <si>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</si>
  <si>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</si>
  <si>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</si>
  <si>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</si>
  <si>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</si>
  <si>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</si>
  <si>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</si>
  <si>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</si>
  <si>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</si>
  <si>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</si>
  <si>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</si>
  <si>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</si>
  <si>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</si>
  <si>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</si>
  <si>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</si>
  <si>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</si>
  <si>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</si>
  <si>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</si>
  <si>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</si>
  <si>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</si>
  <si>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</si>
  <si>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</si>
  <si>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</si>
  <si>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</si>
  <si>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</si>
  <si>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</si>
  <si>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</si>
  <si>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</si>
  <si>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</si>
  <si>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</si>
  <si>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</si>
  <si>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</si>
  <si>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</si>
  <si>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</si>
  <si>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</si>
  <si>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</si>
  <si>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</si>
  <si>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</si>
  <si>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</si>
  <si>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</si>
  <si>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</si>
  <si>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</si>
  <si>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</si>
  <si>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</si>
  <si>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</si>
  <si>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</si>
  <si>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</si>
  <si>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</si>
  <si>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</si>
  <si>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</si>
  <si>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</si>
  <si>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</si>
  <si>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</si>
  <si>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</si>
  <si>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</si>
  <si>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</si>
  <si>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</si>
  <si>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</si>
  <si>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</si>
  <si>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</si>
  <si>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</si>
  <si>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</si>
  <si>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</si>
  <si>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</si>
  <si>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</si>
  <si>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</si>
  <si>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</si>
  <si>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</si>
  <si>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</si>
  <si>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</si>
  <si>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</si>
  <si>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</si>
  <si>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</si>
  <si>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</si>
  <si>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</si>
  <si>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</si>
  <si>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</si>
  <si>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</si>
  <si>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</si>
  <si>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</si>
  <si>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</si>
  <si>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</si>
  <si>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</si>
  <si>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</si>
  <si>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</si>
  <si>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</si>
  <si>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</si>
  <si>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</si>
  <si>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</si>
  <si>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</si>
  <si>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</si>
  <si>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</si>
  <si>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</si>
  <si>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</si>
  <si>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</si>
  <si>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</si>
  <si>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</si>
  <si>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</si>
  <si>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</si>
  <si>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</si>
  <si>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</si>
  <si>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</si>
  <si>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</si>
  <si>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</si>
  <si>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</si>
  <si>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</si>
  <si>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</si>
  <si>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京都両洋高等学校</t>
    <rPh sb="0" eb="2">
      <t>キョウト</t>
    </rPh>
    <rPh sb="2" eb="3">
      <t>リョウ</t>
    </rPh>
    <rPh sb="3" eb="4">
      <t>ヨウ</t>
    </rPh>
    <rPh sb="4" eb="6">
      <t>コウトウ</t>
    </rPh>
    <rPh sb="6" eb="8">
      <t>ガッコウ</t>
    </rPh>
    <phoneticPr fontId="3"/>
  </si>
  <si>
    <t>（両洋）</t>
    <rPh sb="1" eb="2">
      <t>リョウ</t>
    </rPh>
    <rPh sb="2" eb="3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</si>
</sst>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85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5.05" customHeight="1" x14ac:dyDescent="0.2">
      <c r="A2" s="82" t="s">
        <v>164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3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6</v>
      </c>
      <c r="D4" s="70" t="str">
        <f>選手登録!$B$3</f>
        <v>京都両洋高等学校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（両洋）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京都両洋高等学校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全国高等学校総合体育大会 柔道競技（個人試合）京都府予選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6</v>
      </c>
      <c r="D30" s="70" t="str">
        <f>選手登録!$B$3</f>
        <v>京都両洋高等学校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（両洋）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12">VLOOKUP($E34,データ,13,0)</f>
        <v>#NAME?</v>
      </c>
      <c r="AB34" s="76" t="e">
        <f t="shared" si="12"/>
        <v>#NAME?</v>
      </c>
      <c r="AC34" s="74" t="e">
        <f>VLOOKUP($E34,選手登録!$O$8:$AD$57,14,0)</f>
        <v>#N/A</v>
      </c>
      <c r="AD34" s="75" t="e">
        <f t="shared" ref="AD34:AE45" si="13">VLOOKUP($E34,データ,13,0)</f>
        <v>#NAME?</v>
      </c>
      <c r="AE34" s="76" t="e">
        <f t="shared" si="13"/>
        <v>#NAME?</v>
      </c>
      <c r="AF34" s="74" t="e">
        <f>VLOOKUP($E34,選手登録!$O$8:$AD$57,15,0)</f>
        <v>#N/A</v>
      </c>
      <c r="AG34" s="75" t="e">
        <f t="shared" ref="AG34:AH45" si="14">VLOOKUP($E34,データ,13,0)</f>
        <v>#NAME?</v>
      </c>
      <c r="AH34" s="76" t="e">
        <f t="shared" si="14"/>
        <v>#NAME?</v>
      </c>
      <c r="AI34" s="74" t="e">
        <f>VLOOKUP($E34,選手登録!$O$8:$AD$57,16,0)</f>
        <v>#N/A</v>
      </c>
      <c r="AJ34" s="75" t="e">
        <f t="shared" ref="AJ34:AK45" si="15">VLOOKUP($E34,データ,13,0)</f>
        <v>#NAME?</v>
      </c>
      <c r="AK34" s="76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2">
      <c r="A35" s="72">
        <v>2</v>
      </c>
      <c r="B35" s="72" t="b">
        <f t="shared" ref="B35:D45" si="18">IF($AI$5=1,1,IF($AI$5=2,11,IF($AI$5=3,21)))</f>
        <v>0</v>
      </c>
      <c r="C35" s="72" t="b">
        <f t="shared" si="18"/>
        <v>0</v>
      </c>
      <c r="D35" s="72" t="b">
        <f t="shared" si="18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12"/>
        <v>#NAME?</v>
      </c>
      <c r="AB35" s="76" t="e">
        <f t="shared" si="12"/>
        <v>#NAME?</v>
      </c>
      <c r="AC35" s="74" t="e">
        <f>VLOOKUP($E35,選手登録!$O$8:$AD$57,14,0)</f>
        <v>#N/A</v>
      </c>
      <c r="AD35" s="75" t="e">
        <f t="shared" si="13"/>
        <v>#NAME?</v>
      </c>
      <c r="AE35" s="76" t="e">
        <f t="shared" si="13"/>
        <v>#NAME?</v>
      </c>
      <c r="AF35" s="74" t="e">
        <f>VLOOKUP($E35,選手登録!$O$8:$AD$57,15,0)</f>
        <v>#N/A</v>
      </c>
      <c r="AG35" s="75" t="e">
        <f t="shared" si="14"/>
        <v>#NAME?</v>
      </c>
      <c r="AH35" s="76" t="e">
        <f t="shared" si="14"/>
        <v>#NAME?</v>
      </c>
      <c r="AI35" s="74" t="e">
        <f>VLOOKUP($E35,選手登録!$O$8:$AD$57,16,0)</f>
        <v>#N/A</v>
      </c>
      <c r="AJ35" s="75" t="e">
        <f t="shared" si="15"/>
        <v>#NAME?</v>
      </c>
      <c r="AK35" s="76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2">
      <c r="A36" s="72">
        <v>3</v>
      </c>
      <c r="B36" s="72" t="b">
        <f t="shared" si="18"/>
        <v>0</v>
      </c>
      <c r="C36" s="72" t="b">
        <f t="shared" si="18"/>
        <v>0</v>
      </c>
      <c r="D36" s="72" t="b">
        <f t="shared" si="18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12"/>
        <v>#NAME?</v>
      </c>
      <c r="AB36" s="76" t="e">
        <f t="shared" si="12"/>
        <v>#NAME?</v>
      </c>
      <c r="AC36" s="74" t="e">
        <f>VLOOKUP($E36,選手登録!$O$8:$AD$57,14,0)</f>
        <v>#N/A</v>
      </c>
      <c r="AD36" s="75" t="e">
        <f t="shared" si="13"/>
        <v>#NAME?</v>
      </c>
      <c r="AE36" s="76" t="e">
        <f t="shared" si="13"/>
        <v>#NAME?</v>
      </c>
      <c r="AF36" s="74" t="e">
        <f>VLOOKUP($E36,選手登録!$O$8:$AD$57,15,0)</f>
        <v>#N/A</v>
      </c>
      <c r="AG36" s="75" t="e">
        <f t="shared" si="14"/>
        <v>#NAME?</v>
      </c>
      <c r="AH36" s="76" t="e">
        <f t="shared" si="14"/>
        <v>#NAME?</v>
      </c>
      <c r="AI36" s="74" t="e">
        <f>VLOOKUP($E36,選手登録!$O$8:$AD$57,16,0)</f>
        <v>#N/A</v>
      </c>
      <c r="AJ36" s="75" t="e">
        <f t="shared" si="15"/>
        <v>#NAME?</v>
      </c>
      <c r="AK36" s="76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2">
      <c r="A37" s="72">
        <v>4</v>
      </c>
      <c r="B37" s="72" t="b">
        <f t="shared" si="18"/>
        <v>0</v>
      </c>
      <c r="C37" s="72" t="b">
        <f t="shared" si="18"/>
        <v>0</v>
      </c>
      <c r="D37" s="72" t="b">
        <f t="shared" si="18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12"/>
        <v>#NAME?</v>
      </c>
      <c r="AB37" s="76" t="e">
        <f t="shared" si="12"/>
        <v>#NAME?</v>
      </c>
      <c r="AC37" s="74" t="e">
        <f>VLOOKUP($E37,選手登録!$O$8:$AD$57,14,0)</f>
        <v>#N/A</v>
      </c>
      <c r="AD37" s="75" t="e">
        <f t="shared" si="13"/>
        <v>#NAME?</v>
      </c>
      <c r="AE37" s="76" t="e">
        <f t="shared" si="13"/>
        <v>#NAME?</v>
      </c>
      <c r="AF37" s="74" t="e">
        <f>VLOOKUP($E37,選手登録!$O$8:$AD$57,15,0)</f>
        <v>#N/A</v>
      </c>
      <c r="AG37" s="75" t="e">
        <f t="shared" si="14"/>
        <v>#NAME?</v>
      </c>
      <c r="AH37" s="76" t="e">
        <f t="shared" si="14"/>
        <v>#NAME?</v>
      </c>
      <c r="AI37" s="74" t="e">
        <f>VLOOKUP($E37,選手登録!$O$8:$AD$57,16,0)</f>
        <v>#N/A</v>
      </c>
      <c r="AJ37" s="75" t="e">
        <f t="shared" si="15"/>
        <v>#NAME?</v>
      </c>
      <c r="AK37" s="76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2">
      <c r="A38" s="72">
        <v>5</v>
      </c>
      <c r="B38" s="72" t="b">
        <f t="shared" si="18"/>
        <v>0</v>
      </c>
      <c r="C38" s="72" t="b">
        <f t="shared" si="18"/>
        <v>0</v>
      </c>
      <c r="D38" s="72" t="b">
        <f t="shared" si="18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12"/>
        <v>#NAME?</v>
      </c>
      <c r="AB38" s="76" t="e">
        <f t="shared" si="12"/>
        <v>#NAME?</v>
      </c>
      <c r="AC38" s="74" t="e">
        <f>VLOOKUP($E38,選手登録!$O$8:$AD$57,14,0)</f>
        <v>#N/A</v>
      </c>
      <c r="AD38" s="75" t="e">
        <f t="shared" si="13"/>
        <v>#NAME?</v>
      </c>
      <c r="AE38" s="76" t="e">
        <f t="shared" si="13"/>
        <v>#NAME?</v>
      </c>
      <c r="AF38" s="74" t="e">
        <f>VLOOKUP($E38,選手登録!$O$8:$AD$57,15,0)</f>
        <v>#N/A</v>
      </c>
      <c r="AG38" s="75" t="e">
        <f t="shared" si="14"/>
        <v>#NAME?</v>
      </c>
      <c r="AH38" s="76" t="e">
        <f t="shared" si="14"/>
        <v>#NAME?</v>
      </c>
      <c r="AI38" s="74" t="e">
        <f>VLOOKUP($E38,選手登録!$O$8:$AD$57,16,0)</f>
        <v>#N/A</v>
      </c>
      <c r="AJ38" s="75" t="e">
        <f t="shared" si="15"/>
        <v>#NAME?</v>
      </c>
      <c r="AK38" s="76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2">
      <c r="A39" s="72">
        <v>6</v>
      </c>
      <c r="B39" s="72" t="b">
        <f t="shared" si="18"/>
        <v>0</v>
      </c>
      <c r="C39" s="72" t="b">
        <f t="shared" si="18"/>
        <v>0</v>
      </c>
      <c r="D39" s="72" t="b">
        <f t="shared" si="18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12"/>
        <v>#NAME?</v>
      </c>
      <c r="AB39" s="76" t="e">
        <f t="shared" si="12"/>
        <v>#NAME?</v>
      </c>
      <c r="AC39" s="74" t="e">
        <f>VLOOKUP($E39,選手登録!$O$8:$AD$57,14,0)</f>
        <v>#N/A</v>
      </c>
      <c r="AD39" s="75" t="e">
        <f t="shared" si="13"/>
        <v>#NAME?</v>
      </c>
      <c r="AE39" s="76" t="e">
        <f t="shared" si="13"/>
        <v>#NAME?</v>
      </c>
      <c r="AF39" s="74" t="e">
        <f>VLOOKUP($E39,選手登録!$O$8:$AD$57,15,0)</f>
        <v>#N/A</v>
      </c>
      <c r="AG39" s="75" t="e">
        <f t="shared" si="14"/>
        <v>#NAME?</v>
      </c>
      <c r="AH39" s="76" t="e">
        <f t="shared" si="14"/>
        <v>#NAME?</v>
      </c>
      <c r="AI39" s="74" t="e">
        <f>VLOOKUP($E39,選手登録!$O$8:$AD$57,16,0)</f>
        <v>#N/A</v>
      </c>
      <c r="AJ39" s="75" t="e">
        <f t="shared" si="15"/>
        <v>#NAME?</v>
      </c>
      <c r="AK39" s="76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2">
      <c r="A40" s="72">
        <v>7</v>
      </c>
      <c r="B40" s="72" t="b">
        <f t="shared" si="18"/>
        <v>0</v>
      </c>
      <c r="C40" s="72" t="b">
        <f t="shared" si="18"/>
        <v>0</v>
      </c>
      <c r="D40" s="72" t="b">
        <f t="shared" si="18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12"/>
        <v>#NAME?</v>
      </c>
      <c r="AB40" s="76" t="e">
        <f t="shared" si="12"/>
        <v>#NAME?</v>
      </c>
      <c r="AC40" s="74" t="e">
        <f>VLOOKUP($E40,選手登録!$O$8:$AD$57,14,0)</f>
        <v>#N/A</v>
      </c>
      <c r="AD40" s="75" t="e">
        <f t="shared" si="13"/>
        <v>#NAME?</v>
      </c>
      <c r="AE40" s="76" t="e">
        <f t="shared" si="13"/>
        <v>#NAME?</v>
      </c>
      <c r="AF40" s="74" t="e">
        <f>VLOOKUP($E40,選手登録!$O$8:$AD$57,15,0)</f>
        <v>#N/A</v>
      </c>
      <c r="AG40" s="75" t="e">
        <f t="shared" si="14"/>
        <v>#NAME?</v>
      </c>
      <c r="AH40" s="76" t="e">
        <f t="shared" si="14"/>
        <v>#NAME?</v>
      </c>
      <c r="AI40" s="74" t="e">
        <f>VLOOKUP($E40,選手登録!$O$8:$AD$57,16,0)</f>
        <v>#N/A</v>
      </c>
      <c r="AJ40" s="75" t="e">
        <f t="shared" si="15"/>
        <v>#NAME?</v>
      </c>
      <c r="AK40" s="76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2">
      <c r="A41" s="72">
        <v>8</v>
      </c>
      <c r="B41" s="72" t="b">
        <f t="shared" si="18"/>
        <v>0</v>
      </c>
      <c r="C41" s="72" t="b">
        <f t="shared" si="18"/>
        <v>0</v>
      </c>
      <c r="D41" s="72" t="b">
        <f t="shared" si="18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12"/>
        <v>#NAME?</v>
      </c>
      <c r="AB41" s="76" t="e">
        <f t="shared" si="12"/>
        <v>#NAME?</v>
      </c>
      <c r="AC41" s="74" t="e">
        <f>VLOOKUP($E41,選手登録!$O$8:$AD$57,14,0)</f>
        <v>#N/A</v>
      </c>
      <c r="AD41" s="75" t="e">
        <f t="shared" si="13"/>
        <v>#NAME?</v>
      </c>
      <c r="AE41" s="76" t="e">
        <f t="shared" si="13"/>
        <v>#NAME?</v>
      </c>
      <c r="AF41" s="74" t="e">
        <f>VLOOKUP($E41,選手登録!$O$8:$AD$57,15,0)</f>
        <v>#N/A</v>
      </c>
      <c r="AG41" s="75" t="e">
        <f t="shared" si="14"/>
        <v>#NAME?</v>
      </c>
      <c r="AH41" s="76" t="e">
        <f t="shared" si="14"/>
        <v>#NAME?</v>
      </c>
      <c r="AI41" s="74" t="e">
        <f>VLOOKUP($E41,選手登録!$O$8:$AD$57,16,0)</f>
        <v>#N/A</v>
      </c>
      <c r="AJ41" s="75" t="e">
        <f t="shared" si="15"/>
        <v>#NAME?</v>
      </c>
      <c r="AK41" s="76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2">
      <c r="A42" s="72">
        <v>9</v>
      </c>
      <c r="B42" s="72" t="b">
        <f t="shared" si="18"/>
        <v>0</v>
      </c>
      <c r="C42" s="72" t="b">
        <f t="shared" si="18"/>
        <v>0</v>
      </c>
      <c r="D42" s="72" t="b">
        <f t="shared" si="18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12"/>
        <v>#NAME?</v>
      </c>
      <c r="AB42" s="76" t="e">
        <f t="shared" si="12"/>
        <v>#NAME?</v>
      </c>
      <c r="AC42" s="74" t="e">
        <f>VLOOKUP($E42,選手登録!$O$8:$AD$57,14,0)</f>
        <v>#N/A</v>
      </c>
      <c r="AD42" s="75" t="e">
        <f t="shared" si="13"/>
        <v>#NAME?</v>
      </c>
      <c r="AE42" s="76" t="e">
        <f t="shared" si="13"/>
        <v>#NAME?</v>
      </c>
      <c r="AF42" s="74" t="e">
        <f>VLOOKUP($E42,選手登録!$O$8:$AD$57,15,0)</f>
        <v>#N/A</v>
      </c>
      <c r="AG42" s="75" t="e">
        <f t="shared" si="14"/>
        <v>#NAME?</v>
      </c>
      <c r="AH42" s="76" t="e">
        <f t="shared" si="14"/>
        <v>#NAME?</v>
      </c>
      <c r="AI42" s="74" t="e">
        <f>VLOOKUP($E42,選手登録!$O$8:$AD$57,16,0)</f>
        <v>#N/A</v>
      </c>
      <c r="AJ42" s="75" t="e">
        <f t="shared" si="15"/>
        <v>#NAME?</v>
      </c>
      <c r="AK42" s="76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2">
      <c r="A43" s="72">
        <v>10</v>
      </c>
      <c r="B43" s="72" t="b">
        <f t="shared" si="18"/>
        <v>0</v>
      </c>
      <c r="C43" s="72" t="b">
        <f t="shared" si="18"/>
        <v>0</v>
      </c>
      <c r="D43" s="72" t="b">
        <f t="shared" si="18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12"/>
        <v>#NAME?</v>
      </c>
      <c r="AB43" s="76" t="e">
        <f t="shared" si="12"/>
        <v>#NAME?</v>
      </c>
      <c r="AC43" s="74" t="e">
        <f>VLOOKUP($E43,選手登録!$O$8:$AD$57,14,0)</f>
        <v>#N/A</v>
      </c>
      <c r="AD43" s="75" t="e">
        <f t="shared" si="13"/>
        <v>#NAME?</v>
      </c>
      <c r="AE43" s="76" t="e">
        <f t="shared" si="13"/>
        <v>#NAME?</v>
      </c>
      <c r="AF43" s="74" t="e">
        <f>VLOOKUP($E43,選手登録!$O$8:$AD$57,15,0)</f>
        <v>#N/A</v>
      </c>
      <c r="AG43" s="75" t="e">
        <f t="shared" si="14"/>
        <v>#NAME?</v>
      </c>
      <c r="AH43" s="76" t="e">
        <f t="shared" si="14"/>
        <v>#NAME?</v>
      </c>
      <c r="AI43" s="74" t="e">
        <f>VLOOKUP($E43,選手登録!$O$8:$AD$57,16,0)</f>
        <v>#N/A</v>
      </c>
      <c r="AJ43" s="75" t="e">
        <f t="shared" si="15"/>
        <v>#NAME?</v>
      </c>
      <c r="AK43" s="76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2">
      <c r="A44" s="72">
        <v>11</v>
      </c>
      <c r="B44" s="72" t="b">
        <f t="shared" si="18"/>
        <v>0</v>
      </c>
      <c r="C44" s="72" t="b">
        <f t="shared" si="18"/>
        <v>0</v>
      </c>
      <c r="D44" s="72" t="b">
        <f t="shared" si="18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12"/>
        <v>#NAME?</v>
      </c>
      <c r="AB44" s="76" t="e">
        <f t="shared" si="12"/>
        <v>#NAME?</v>
      </c>
      <c r="AC44" s="74" t="e">
        <f>VLOOKUP($E44,選手登録!$O$8:$AD$57,14,0)</f>
        <v>#N/A</v>
      </c>
      <c r="AD44" s="75" t="e">
        <f t="shared" si="13"/>
        <v>#NAME?</v>
      </c>
      <c r="AE44" s="76" t="e">
        <f t="shared" si="13"/>
        <v>#NAME?</v>
      </c>
      <c r="AF44" s="74" t="e">
        <f>VLOOKUP($E44,選手登録!$O$8:$AD$57,15,0)</f>
        <v>#N/A</v>
      </c>
      <c r="AG44" s="75" t="e">
        <f t="shared" si="14"/>
        <v>#NAME?</v>
      </c>
      <c r="AH44" s="76" t="e">
        <f t="shared" si="14"/>
        <v>#NAME?</v>
      </c>
      <c r="AI44" s="74" t="e">
        <f>VLOOKUP($E44,選手登録!$O$8:$AD$57,16,0)</f>
        <v>#N/A</v>
      </c>
      <c r="AJ44" s="75" t="e">
        <f t="shared" si="15"/>
        <v>#NAME?</v>
      </c>
      <c r="AK44" s="76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2">
      <c r="A45" s="72">
        <v>12</v>
      </c>
      <c r="B45" s="72" t="b">
        <f t="shared" si="18"/>
        <v>0</v>
      </c>
      <c r="C45" s="72" t="b">
        <f t="shared" si="18"/>
        <v>0</v>
      </c>
      <c r="D45" s="72" t="b">
        <f t="shared" si="18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12"/>
        <v>#NAME?</v>
      </c>
      <c r="AB45" s="76" t="e">
        <f t="shared" si="12"/>
        <v>#NAME?</v>
      </c>
      <c r="AC45" s="74" t="e">
        <f>VLOOKUP($E45,選手登録!$O$8:$AD$57,14,0)</f>
        <v>#N/A</v>
      </c>
      <c r="AD45" s="75" t="e">
        <f t="shared" si="13"/>
        <v>#NAME?</v>
      </c>
      <c r="AE45" s="76" t="e">
        <f t="shared" si="13"/>
        <v>#NAME?</v>
      </c>
      <c r="AF45" s="74" t="e">
        <f>VLOOKUP($E45,選手登録!$O$8:$AD$57,15,0)</f>
        <v>#N/A</v>
      </c>
      <c r="AG45" s="75" t="e">
        <f t="shared" si="14"/>
        <v>#NAME?</v>
      </c>
      <c r="AH45" s="76" t="e">
        <f t="shared" si="14"/>
        <v>#NAME?</v>
      </c>
      <c r="AI45" s="74" t="e">
        <f>VLOOKUP($E45,選手登録!$O$8:$AD$57,16,0)</f>
        <v>#N/A</v>
      </c>
      <c r="AJ45" s="75" t="e">
        <f t="shared" si="15"/>
        <v>#NAME?</v>
      </c>
      <c r="AK45" s="76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京都両洋高等学校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全国高等学校総合体育大会 柔道競技（個人試合）京都府予選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6</v>
      </c>
      <c r="D56" s="70" t="str">
        <f>選手登録!$B$3</f>
        <v>京都両洋高等学校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（両洋）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20">VLOOKUP($E60,データ,13,0)</f>
        <v>#NAME?</v>
      </c>
      <c r="AB60" s="76" t="e">
        <f t="shared" si="20"/>
        <v>#NAME?</v>
      </c>
      <c r="AC60" s="74" t="e">
        <f>VLOOKUP($E60,選手登録!$O$8:$AD$57,14,0)</f>
        <v>#N/A</v>
      </c>
      <c r="AD60" s="75" t="e">
        <f t="shared" ref="AD60:AE71" si="21">VLOOKUP($E60,データ,13,0)</f>
        <v>#NAME?</v>
      </c>
      <c r="AE60" s="76" t="e">
        <f t="shared" si="21"/>
        <v>#NAME?</v>
      </c>
      <c r="AF60" s="74" t="e">
        <f>VLOOKUP($E60,選手登録!$O$8:$AD$57,15,0)</f>
        <v>#N/A</v>
      </c>
      <c r="AG60" s="75" t="e">
        <f t="shared" ref="AG60:AH71" si="22">VLOOKUP($E60,データ,13,0)</f>
        <v>#NAME?</v>
      </c>
      <c r="AH60" s="76" t="e">
        <f t="shared" si="22"/>
        <v>#NAME?</v>
      </c>
      <c r="AI60" s="74" t="e">
        <f>VLOOKUP($E60,選手登録!$O$8:$AD$57,16,0)</f>
        <v>#N/A</v>
      </c>
      <c r="AJ60" s="75" t="e">
        <f t="shared" ref="AJ60:AK71" si="23">VLOOKUP($E60,データ,13,0)</f>
        <v>#NAME?</v>
      </c>
      <c r="AK60" s="76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2">
      <c r="A61" s="72">
        <v>2</v>
      </c>
      <c r="B61" s="72" t="b">
        <f t="shared" ref="B61:D71" si="26">IF($AI$5=1,1,IF($AI$5=2,11,IF($AI$5=3,21)))</f>
        <v>0</v>
      </c>
      <c r="C61" s="72" t="b">
        <f t="shared" si="26"/>
        <v>0</v>
      </c>
      <c r="D61" s="72" t="b">
        <f t="shared" si="26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20"/>
        <v>#NAME?</v>
      </c>
      <c r="AB61" s="76" t="e">
        <f t="shared" si="20"/>
        <v>#NAME?</v>
      </c>
      <c r="AC61" s="74" t="e">
        <f>VLOOKUP($E61,選手登録!$O$8:$AD$57,14,0)</f>
        <v>#N/A</v>
      </c>
      <c r="AD61" s="75" t="e">
        <f t="shared" si="21"/>
        <v>#NAME?</v>
      </c>
      <c r="AE61" s="76" t="e">
        <f t="shared" si="21"/>
        <v>#NAME?</v>
      </c>
      <c r="AF61" s="74" t="e">
        <f>VLOOKUP($E61,選手登録!$O$8:$AD$57,15,0)</f>
        <v>#N/A</v>
      </c>
      <c r="AG61" s="75" t="e">
        <f t="shared" si="22"/>
        <v>#NAME?</v>
      </c>
      <c r="AH61" s="76" t="e">
        <f t="shared" si="22"/>
        <v>#NAME?</v>
      </c>
      <c r="AI61" s="74" t="e">
        <f>VLOOKUP($E61,選手登録!$O$8:$AD$57,16,0)</f>
        <v>#N/A</v>
      </c>
      <c r="AJ61" s="75" t="e">
        <f t="shared" si="23"/>
        <v>#NAME?</v>
      </c>
      <c r="AK61" s="76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2">
      <c r="A62" s="72">
        <v>3</v>
      </c>
      <c r="B62" s="72" t="b">
        <f t="shared" si="26"/>
        <v>0</v>
      </c>
      <c r="C62" s="72" t="b">
        <f t="shared" si="26"/>
        <v>0</v>
      </c>
      <c r="D62" s="72" t="b">
        <f t="shared" si="26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20"/>
        <v>#NAME?</v>
      </c>
      <c r="AB62" s="76" t="e">
        <f t="shared" si="20"/>
        <v>#NAME?</v>
      </c>
      <c r="AC62" s="74" t="e">
        <f>VLOOKUP($E62,選手登録!$O$8:$AD$57,14,0)</f>
        <v>#N/A</v>
      </c>
      <c r="AD62" s="75" t="e">
        <f t="shared" si="21"/>
        <v>#NAME?</v>
      </c>
      <c r="AE62" s="76" t="e">
        <f t="shared" si="21"/>
        <v>#NAME?</v>
      </c>
      <c r="AF62" s="74" t="e">
        <f>VLOOKUP($E62,選手登録!$O$8:$AD$57,15,0)</f>
        <v>#N/A</v>
      </c>
      <c r="AG62" s="75" t="e">
        <f t="shared" si="22"/>
        <v>#NAME?</v>
      </c>
      <c r="AH62" s="76" t="e">
        <f t="shared" si="22"/>
        <v>#NAME?</v>
      </c>
      <c r="AI62" s="74" t="e">
        <f>VLOOKUP($E62,選手登録!$O$8:$AD$57,16,0)</f>
        <v>#N/A</v>
      </c>
      <c r="AJ62" s="75" t="e">
        <f t="shared" si="23"/>
        <v>#NAME?</v>
      </c>
      <c r="AK62" s="76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2">
      <c r="A63" s="72">
        <v>4</v>
      </c>
      <c r="B63" s="72" t="b">
        <f t="shared" si="26"/>
        <v>0</v>
      </c>
      <c r="C63" s="72" t="b">
        <f t="shared" si="26"/>
        <v>0</v>
      </c>
      <c r="D63" s="72" t="b">
        <f t="shared" si="26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20"/>
        <v>#NAME?</v>
      </c>
      <c r="AB63" s="76" t="e">
        <f t="shared" si="20"/>
        <v>#NAME?</v>
      </c>
      <c r="AC63" s="74" t="e">
        <f>VLOOKUP($E63,選手登録!$O$8:$AD$57,14,0)</f>
        <v>#N/A</v>
      </c>
      <c r="AD63" s="75" t="e">
        <f t="shared" si="21"/>
        <v>#NAME?</v>
      </c>
      <c r="AE63" s="76" t="e">
        <f t="shared" si="21"/>
        <v>#NAME?</v>
      </c>
      <c r="AF63" s="74" t="e">
        <f>VLOOKUP($E63,選手登録!$O$8:$AD$57,15,0)</f>
        <v>#N/A</v>
      </c>
      <c r="AG63" s="75" t="e">
        <f t="shared" si="22"/>
        <v>#NAME?</v>
      </c>
      <c r="AH63" s="76" t="e">
        <f t="shared" si="22"/>
        <v>#NAME?</v>
      </c>
      <c r="AI63" s="74" t="e">
        <f>VLOOKUP($E63,選手登録!$O$8:$AD$57,16,0)</f>
        <v>#N/A</v>
      </c>
      <c r="AJ63" s="75" t="e">
        <f t="shared" si="23"/>
        <v>#NAME?</v>
      </c>
      <c r="AK63" s="76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2">
      <c r="A64" s="72">
        <v>5</v>
      </c>
      <c r="B64" s="72" t="b">
        <f t="shared" si="26"/>
        <v>0</v>
      </c>
      <c r="C64" s="72" t="b">
        <f t="shared" si="26"/>
        <v>0</v>
      </c>
      <c r="D64" s="72" t="b">
        <f t="shared" si="26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20"/>
        <v>#NAME?</v>
      </c>
      <c r="AB64" s="76" t="e">
        <f t="shared" si="20"/>
        <v>#NAME?</v>
      </c>
      <c r="AC64" s="74" t="e">
        <f>VLOOKUP($E64,選手登録!$O$8:$AD$57,14,0)</f>
        <v>#N/A</v>
      </c>
      <c r="AD64" s="75" t="e">
        <f t="shared" si="21"/>
        <v>#NAME?</v>
      </c>
      <c r="AE64" s="76" t="e">
        <f t="shared" si="21"/>
        <v>#NAME?</v>
      </c>
      <c r="AF64" s="74" t="e">
        <f>VLOOKUP($E64,選手登録!$O$8:$AD$57,15,0)</f>
        <v>#N/A</v>
      </c>
      <c r="AG64" s="75" t="e">
        <f t="shared" si="22"/>
        <v>#NAME?</v>
      </c>
      <c r="AH64" s="76" t="e">
        <f t="shared" si="22"/>
        <v>#NAME?</v>
      </c>
      <c r="AI64" s="74" t="e">
        <f>VLOOKUP($E64,選手登録!$O$8:$AD$57,16,0)</f>
        <v>#N/A</v>
      </c>
      <c r="AJ64" s="75" t="e">
        <f t="shared" si="23"/>
        <v>#NAME?</v>
      </c>
      <c r="AK64" s="76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2">
      <c r="A65" s="72">
        <v>6</v>
      </c>
      <c r="B65" s="72" t="b">
        <f t="shared" si="26"/>
        <v>0</v>
      </c>
      <c r="C65" s="72" t="b">
        <f t="shared" si="26"/>
        <v>0</v>
      </c>
      <c r="D65" s="72" t="b">
        <f t="shared" si="26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20"/>
        <v>#NAME?</v>
      </c>
      <c r="AB65" s="76" t="e">
        <f t="shared" si="20"/>
        <v>#NAME?</v>
      </c>
      <c r="AC65" s="74" t="e">
        <f>VLOOKUP($E65,選手登録!$O$8:$AD$57,14,0)</f>
        <v>#N/A</v>
      </c>
      <c r="AD65" s="75" t="e">
        <f t="shared" si="21"/>
        <v>#NAME?</v>
      </c>
      <c r="AE65" s="76" t="e">
        <f t="shared" si="21"/>
        <v>#NAME?</v>
      </c>
      <c r="AF65" s="74" t="e">
        <f>VLOOKUP($E65,選手登録!$O$8:$AD$57,15,0)</f>
        <v>#N/A</v>
      </c>
      <c r="AG65" s="75" t="e">
        <f t="shared" si="22"/>
        <v>#NAME?</v>
      </c>
      <c r="AH65" s="76" t="e">
        <f t="shared" si="22"/>
        <v>#NAME?</v>
      </c>
      <c r="AI65" s="74" t="e">
        <f>VLOOKUP($E65,選手登録!$O$8:$AD$57,16,0)</f>
        <v>#N/A</v>
      </c>
      <c r="AJ65" s="75" t="e">
        <f t="shared" si="23"/>
        <v>#NAME?</v>
      </c>
      <c r="AK65" s="76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2">
      <c r="A66" s="72">
        <v>7</v>
      </c>
      <c r="B66" s="72" t="b">
        <f t="shared" si="26"/>
        <v>0</v>
      </c>
      <c r="C66" s="72" t="b">
        <f t="shared" si="26"/>
        <v>0</v>
      </c>
      <c r="D66" s="72" t="b">
        <f t="shared" si="26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20"/>
        <v>#NAME?</v>
      </c>
      <c r="AB66" s="76" t="e">
        <f t="shared" si="20"/>
        <v>#NAME?</v>
      </c>
      <c r="AC66" s="74" t="e">
        <f>VLOOKUP($E66,選手登録!$O$8:$AD$57,14,0)</f>
        <v>#N/A</v>
      </c>
      <c r="AD66" s="75" t="e">
        <f t="shared" si="21"/>
        <v>#NAME?</v>
      </c>
      <c r="AE66" s="76" t="e">
        <f t="shared" si="21"/>
        <v>#NAME?</v>
      </c>
      <c r="AF66" s="74" t="e">
        <f>VLOOKUP($E66,選手登録!$O$8:$AD$57,15,0)</f>
        <v>#N/A</v>
      </c>
      <c r="AG66" s="75" t="e">
        <f t="shared" si="22"/>
        <v>#NAME?</v>
      </c>
      <c r="AH66" s="76" t="e">
        <f t="shared" si="22"/>
        <v>#NAME?</v>
      </c>
      <c r="AI66" s="74" t="e">
        <f>VLOOKUP($E66,選手登録!$O$8:$AD$57,16,0)</f>
        <v>#N/A</v>
      </c>
      <c r="AJ66" s="75" t="e">
        <f t="shared" si="23"/>
        <v>#NAME?</v>
      </c>
      <c r="AK66" s="76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2">
      <c r="A67" s="72">
        <v>8</v>
      </c>
      <c r="B67" s="72" t="b">
        <f t="shared" si="26"/>
        <v>0</v>
      </c>
      <c r="C67" s="72" t="b">
        <f t="shared" si="26"/>
        <v>0</v>
      </c>
      <c r="D67" s="72" t="b">
        <f t="shared" si="26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20"/>
        <v>#NAME?</v>
      </c>
      <c r="AB67" s="76" t="e">
        <f t="shared" si="20"/>
        <v>#NAME?</v>
      </c>
      <c r="AC67" s="74" t="e">
        <f>VLOOKUP($E67,選手登録!$O$8:$AD$57,14,0)</f>
        <v>#N/A</v>
      </c>
      <c r="AD67" s="75" t="e">
        <f t="shared" si="21"/>
        <v>#NAME?</v>
      </c>
      <c r="AE67" s="76" t="e">
        <f t="shared" si="21"/>
        <v>#NAME?</v>
      </c>
      <c r="AF67" s="74" t="e">
        <f>VLOOKUP($E67,選手登録!$O$8:$AD$57,15,0)</f>
        <v>#N/A</v>
      </c>
      <c r="AG67" s="75" t="e">
        <f t="shared" si="22"/>
        <v>#NAME?</v>
      </c>
      <c r="AH67" s="76" t="e">
        <f t="shared" si="22"/>
        <v>#NAME?</v>
      </c>
      <c r="AI67" s="74" t="e">
        <f>VLOOKUP($E67,選手登録!$O$8:$AD$57,16,0)</f>
        <v>#N/A</v>
      </c>
      <c r="AJ67" s="75" t="e">
        <f t="shared" si="23"/>
        <v>#NAME?</v>
      </c>
      <c r="AK67" s="76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2">
      <c r="A68" s="72">
        <v>9</v>
      </c>
      <c r="B68" s="72" t="b">
        <f t="shared" si="26"/>
        <v>0</v>
      </c>
      <c r="C68" s="72" t="b">
        <f t="shared" si="26"/>
        <v>0</v>
      </c>
      <c r="D68" s="72" t="b">
        <f t="shared" si="26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20"/>
        <v>#NAME?</v>
      </c>
      <c r="AB68" s="76" t="e">
        <f t="shared" si="20"/>
        <v>#NAME?</v>
      </c>
      <c r="AC68" s="74" t="e">
        <f>VLOOKUP($E68,選手登録!$O$8:$AD$57,14,0)</f>
        <v>#N/A</v>
      </c>
      <c r="AD68" s="75" t="e">
        <f t="shared" si="21"/>
        <v>#NAME?</v>
      </c>
      <c r="AE68" s="76" t="e">
        <f t="shared" si="21"/>
        <v>#NAME?</v>
      </c>
      <c r="AF68" s="74" t="e">
        <f>VLOOKUP($E68,選手登録!$O$8:$AD$57,15,0)</f>
        <v>#N/A</v>
      </c>
      <c r="AG68" s="75" t="e">
        <f t="shared" si="22"/>
        <v>#NAME?</v>
      </c>
      <c r="AH68" s="76" t="e">
        <f t="shared" si="22"/>
        <v>#NAME?</v>
      </c>
      <c r="AI68" s="74" t="e">
        <f>VLOOKUP($E68,選手登録!$O$8:$AD$57,16,0)</f>
        <v>#N/A</v>
      </c>
      <c r="AJ68" s="75" t="e">
        <f t="shared" si="23"/>
        <v>#NAME?</v>
      </c>
      <c r="AK68" s="76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2">
      <c r="A69" s="72">
        <v>10</v>
      </c>
      <c r="B69" s="72" t="b">
        <f t="shared" si="26"/>
        <v>0</v>
      </c>
      <c r="C69" s="72" t="b">
        <f t="shared" si="26"/>
        <v>0</v>
      </c>
      <c r="D69" s="72" t="b">
        <f t="shared" si="26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20"/>
        <v>#NAME?</v>
      </c>
      <c r="AB69" s="76" t="e">
        <f t="shared" si="20"/>
        <v>#NAME?</v>
      </c>
      <c r="AC69" s="74" t="e">
        <f>VLOOKUP($E69,選手登録!$O$8:$AD$57,14,0)</f>
        <v>#N/A</v>
      </c>
      <c r="AD69" s="75" t="e">
        <f t="shared" si="21"/>
        <v>#NAME?</v>
      </c>
      <c r="AE69" s="76" t="e">
        <f t="shared" si="21"/>
        <v>#NAME?</v>
      </c>
      <c r="AF69" s="74" t="e">
        <f>VLOOKUP($E69,選手登録!$O$8:$AD$57,15,0)</f>
        <v>#N/A</v>
      </c>
      <c r="AG69" s="75" t="e">
        <f t="shared" si="22"/>
        <v>#NAME?</v>
      </c>
      <c r="AH69" s="76" t="e">
        <f t="shared" si="22"/>
        <v>#NAME?</v>
      </c>
      <c r="AI69" s="74" t="e">
        <f>VLOOKUP($E69,選手登録!$O$8:$AD$57,16,0)</f>
        <v>#N/A</v>
      </c>
      <c r="AJ69" s="75" t="e">
        <f t="shared" si="23"/>
        <v>#NAME?</v>
      </c>
      <c r="AK69" s="76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2">
      <c r="A70" s="72">
        <v>11</v>
      </c>
      <c r="B70" s="72" t="b">
        <f t="shared" si="26"/>
        <v>0</v>
      </c>
      <c r="C70" s="72" t="b">
        <f t="shared" si="26"/>
        <v>0</v>
      </c>
      <c r="D70" s="72" t="b">
        <f t="shared" si="26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20"/>
        <v>#NAME?</v>
      </c>
      <c r="AB70" s="76" t="e">
        <f t="shared" si="20"/>
        <v>#NAME?</v>
      </c>
      <c r="AC70" s="74" t="e">
        <f>VLOOKUP($E70,選手登録!$O$8:$AD$57,14,0)</f>
        <v>#N/A</v>
      </c>
      <c r="AD70" s="75" t="e">
        <f t="shared" si="21"/>
        <v>#NAME?</v>
      </c>
      <c r="AE70" s="76" t="e">
        <f t="shared" si="21"/>
        <v>#NAME?</v>
      </c>
      <c r="AF70" s="74" t="e">
        <f>VLOOKUP($E70,選手登録!$O$8:$AD$57,15,0)</f>
        <v>#N/A</v>
      </c>
      <c r="AG70" s="75" t="e">
        <f t="shared" si="22"/>
        <v>#NAME?</v>
      </c>
      <c r="AH70" s="76" t="e">
        <f t="shared" si="22"/>
        <v>#NAME?</v>
      </c>
      <c r="AI70" s="74" t="e">
        <f>VLOOKUP($E70,選手登録!$O$8:$AD$57,16,0)</f>
        <v>#N/A</v>
      </c>
      <c r="AJ70" s="75" t="e">
        <f t="shared" si="23"/>
        <v>#NAME?</v>
      </c>
      <c r="AK70" s="76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2">
      <c r="A71" s="72">
        <v>12</v>
      </c>
      <c r="B71" s="72" t="b">
        <f t="shared" si="26"/>
        <v>0</v>
      </c>
      <c r="C71" s="72" t="b">
        <f t="shared" si="26"/>
        <v>0</v>
      </c>
      <c r="D71" s="72" t="b">
        <f t="shared" si="26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20"/>
        <v>#NAME?</v>
      </c>
      <c r="AB71" s="76" t="e">
        <f t="shared" si="20"/>
        <v>#NAME?</v>
      </c>
      <c r="AC71" s="74" t="e">
        <f>VLOOKUP($E71,選手登録!$O$8:$AD$57,14,0)</f>
        <v>#N/A</v>
      </c>
      <c r="AD71" s="75" t="e">
        <f t="shared" si="21"/>
        <v>#NAME?</v>
      </c>
      <c r="AE71" s="76" t="e">
        <f t="shared" si="21"/>
        <v>#NAME?</v>
      </c>
      <c r="AF71" s="74" t="e">
        <f>VLOOKUP($E71,選手登録!$O$8:$AD$57,15,0)</f>
        <v>#N/A</v>
      </c>
      <c r="AG71" s="75" t="e">
        <f t="shared" si="22"/>
        <v>#NAME?</v>
      </c>
      <c r="AH71" s="76" t="e">
        <f t="shared" si="22"/>
        <v>#NAME?</v>
      </c>
      <c r="AI71" s="74" t="e">
        <f>VLOOKUP($E71,選手登録!$O$8:$AD$57,16,0)</f>
        <v>#N/A</v>
      </c>
      <c r="AJ71" s="75" t="e">
        <f t="shared" si="23"/>
        <v>#NAME?</v>
      </c>
      <c r="AK71" s="76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京都両洋高等学校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全国高等学校総合体育大会 柔道競技（個人試合）京都府予選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6</v>
      </c>
      <c r="D82" s="70" t="str">
        <f>選手登録!$B$3</f>
        <v>京都両洋高等学校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（両洋）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8">VLOOKUP($E86,データ,13,0)</f>
        <v>#NAME?</v>
      </c>
      <c r="AB86" s="76" t="e">
        <f t="shared" si="28"/>
        <v>#NAME?</v>
      </c>
      <c r="AC86" s="74" t="e">
        <f>VLOOKUP($E86,選手登録!$O$8:$AD$57,14,0)</f>
        <v>#N/A</v>
      </c>
      <c r="AD86" s="75" t="e">
        <f t="shared" ref="AD86:AE97" si="29">VLOOKUP($E86,データ,13,0)</f>
        <v>#NAME?</v>
      </c>
      <c r="AE86" s="76" t="e">
        <f t="shared" si="29"/>
        <v>#NAME?</v>
      </c>
      <c r="AF86" s="74" t="e">
        <f>VLOOKUP($E86,選手登録!$O$8:$AD$57,15,0)</f>
        <v>#N/A</v>
      </c>
      <c r="AG86" s="75" t="e">
        <f t="shared" ref="AG86:AH97" si="30">VLOOKUP($E86,データ,13,0)</f>
        <v>#NAME?</v>
      </c>
      <c r="AH86" s="76" t="e">
        <f t="shared" si="30"/>
        <v>#NAME?</v>
      </c>
      <c r="AI86" s="74" t="e">
        <f>VLOOKUP($E86,選手登録!$O$8:$AD$57,16,0)</f>
        <v>#N/A</v>
      </c>
      <c r="AJ86" s="75" t="e">
        <f t="shared" ref="AJ86:AK97" si="31">VLOOKUP($E86,データ,13,0)</f>
        <v>#NAME?</v>
      </c>
      <c r="AK86" s="76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2">
      <c r="A87" s="72">
        <v>2</v>
      </c>
      <c r="B87" s="72" t="b">
        <f t="shared" ref="B87:D97" si="34">IF($AI$5=1,1,IF($AI$5=2,11,IF($AI$5=3,21)))</f>
        <v>0</v>
      </c>
      <c r="C87" s="72" t="b">
        <f t="shared" si="34"/>
        <v>0</v>
      </c>
      <c r="D87" s="72" t="b">
        <f t="shared" si="34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8"/>
        <v>#NAME?</v>
      </c>
      <c r="AB87" s="76" t="e">
        <f t="shared" si="28"/>
        <v>#NAME?</v>
      </c>
      <c r="AC87" s="74" t="e">
        <f>VLOOKUP($E87,選手登録!$O$8:$AD$57,14,0)</f>
        <v>#N/A</v>
      </c>
      <c r="AD87" s="75" t="e">
        <f t="shared" si="29"/>
        <v>#NAME?</v>
      </c>
      <c r="AE87" s="76" t="e">
        <f t="shared" si="29"/>
        <v>#NAME?</v>
      </c>
      <c r="AF87" s="74" t="e">
        <f>VLOOKUP($E87,選手登録!$O$8:$AD$57,15,0)</f>
        <v>#N/A</v>
      </c>
      <c r="AG87" s="75" t="e">
        <f t="shared" si="30"/>
        <v>#NAME?</v>
      </c>
      <c r="AH87" s="76" t="e">
        <f t="shared" si="30"/>
        <v>#NAME?</v>
      </c>
      <c r="AI87" s="74" t="e">
        <f>VLOOKUP($E87,選手登録!$O$8:$AD$57,16,0)</f>
        <v>#N/A</v>
      </c>
      <c r="AJ87" s="75" t="e">
        <f t="shared" si="31"/>
        <v>#NAME?</v>
      </c>
      <c r="AK87" s="76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2">
      <c r="A88" s="72">
        <v>3</v>
      </c>
      <c r="B88" s="72" t="b">
        <f t="shared" si="34"/>
        <v>0</v>
      </c>
      <c r="C88" s="72" t="b">
        <f t="shared" si="34"/>
        <v>0</v>
      </c>
      <c r="D88" s="72" t="b">
        <f t="shared" si="34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8"/>
        <v>#NAME?</v>
      </c>
      <c r="AB88" s="76" t="e">
        <f t="shared" si="28"/>
        <v>#NAME?</v>
      </c>
      <c r="AC88" s="74" t="e">
        <f>VLOOKUP($E88,選手登録!$O$8:$AD$57,14,0)</f>
        <v>#N/A</v>
      </c>
      <c r="AD88" s="75" t="e">
        <f t="shared" si="29"/>
        <v>#NAME?</v>
      </c>
      <c r="AE88" s="76" t="e">
        <f t="shared" si="29"/>
        <v>#NAME?</v>
      </c>
      <c r="AF88" s="74" t="e">
        <f>VLOOKUP($E88,選手登録!$O$8:$AD$57,15,0)</f>
        <v>#N/A</v>
      </c>
      <c r="AG88" s="75" t="e">
        <f t="shared" si="30"/>
        <v>#NAME?</v>
      </c>
      <c r="AH88" s="76" t="e">
        <f t="shared" si="30"/>
        <v>#NAME?</v>
      </c>
      <c r="AI88" s="74" t="e">
        <f>VLOOKUP($E88,選手登録!$O$8:$AD$57,16,0)</f>
        <v>#N/A</v>
      </c>
      <c r="AJ88" s="75" t="e">
        <f t="shared" si="31"/>
        <v>#NAME?</v>
      </c>
      <c r="AK88" s="76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2">
      <c r="A89" s="72">
        <v>4</v>
      </c>
      <c r="B89" s="72" t="b">
        <f t="shared" si="34"/>
        <v>0</v>
      </c>
      <c r="C89" s="72" t="b">
        <f t="shared" si="34"/>
        <v>0</v>
      </c>
      <c r="D89" s="72" t="b">
        <f t="shared" si="34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8"/>
        <v>#NAME?</v>
      </c>
      <c r="AB89" s="76" t="e">
        <f t="shared" si="28"/>
        <v>#NAME?</v>
      </c>
      <c r="AC89" s="74" t="e">
        <f>VLOOKUP($E89,選手登録!$O$8:$AD$57,14,0)</f>
        <v>#N/A</v>
      </c>
      <c r="AD89" s="75" t="e">
        <f t="shared" si="29"/>
        <v>#NAME?</v>
      </c>
      <c r="AE89" s="76" t="e">
        <f t="shared" si="29"/>
        <v>#NAME?</v>
      </c>
      <c r="AF89" s="74" t="e">
        <f>VLOOKUP($E89,選手登録!$O$8:$AD$57,15,0)</f>
        <v>#N/A</v>
      </c>
      <c r="AG89" s="75" t="e">
        <f t="shared" si="30"/>
        <v>#NAME?</v>
      </c>
      <c r="AH89" s="76" t="e">
        <f t="shared" si="30"/>
        <v>#NAME?</v>
      </c>
      <c r="AI89" s="74" t="e">
        <f>VLOOKUP($E89,選手登録!$O$8:$AD$57,16,0)</f>
        <v>#N/A</v>
      </c>
      <c r="AJ89" s="75" t="e">
        <f t="shared" si="31"/>
        <v>#NAME?</v>
      </c>
      <c r="AK89" s="76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2">
      <c r="A90" s="72">
        <v>5</v>
      </c>
      <c r="B90" s="72" t="b">
        <f t="shared" si="34"/>
        <v>0</v>
      </c>
      <c r="C90" s="72" t="b">
        <f t="shared" si="34"/>
        <v>0</v>
      </c>
      <c r="D90" s="72" t="b">
        <f t="shared" si="34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8"/>
        <v>#NAME?</v>
      </c>
      <c r="AB90" s="76" t="e">
        <f t="shared" si="28"/>
        <v>#NAME?</v>
      </c>
      <c r="AC90" s="74" t="e">
        <f>VLOOKUP($E90,選手登録!$O$8:$AD$57,14,0)</f>
        <v>#N/A</v>
      </c>
      <c r="AD90" s="75" t="e">
        <f t="shared" si="29"/>
        <v>#NAME?</v>
      </c>
      <c r="AE90" s="76" t="e">
        <f t="shared" si="29"/>
        <v>#NAME?</v>
      </c>
      <c r="AF90" s="74" t="e">
        <f>VLOOKUP($E90,選手登録!$O$8:$AD$57,15,0)</f>
        <v>#N/A</v>
      </c>
      <c r="AG90" s="75" t="e">
        <f t="shared" si="30"/>
        <v>#NAME?</v>
      </c>
      <c r="AH90" s="76" t="e">
        <f t="shared" si="30"/>
        <v>#NAME?</v>
      </c>
      <c r="AI90" s="74" t="e">
        <f>VLOOKUP($E90,選手登録!$O$8:$AD$57,16,0)</f>
        <v>#N/A</v>
      </c>
      <c r="AJ90" s="75" t="e">
        <f t="shared" si="31"/>
        <v>#NAME?</v>
      </c>
      <c r="AK90" s="76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2">
      <c r="A91" s="72">
        <v>6</v>
      </c>
      <c r="B91" s="72" t="b">
        <f t="shared" si="34"/>
        <v>0</v>
      </c>
      <c r="C91" s="72" t="b">
        <f t="shared" si="34"/>
        <v>0</v>
      </c>
      <c r="D91" s="72" t="b">
        <f t="shared" si="34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8"/>
        <v>#NAME?</v>
      </c>
      <c r="AB91" s="76" t="e">
        <f t="shared" si="28"/>
        <v>#NAME?</v>
      </c>
      <c r="AC91" s="74" t="e">
        <f>VLOOKUP($E91,選手登録!$O$8:$AD$57,14,0)</f>
        <v>#N/A</v>
      </c>
      <c r="AD91" s="75" t="e">
        <f t="shared" si="29"/>
        <v>#NAME?</v>
      </c>
      <c r="AE91" s="76" t="e">
        <f t="shared" si="29"/>
        <v>#NAME?</v>
      </c>
      <c r="AF91" s="74" t="e">
        <f>VLOOKUP($E91,選手登録!$O$8:$AD$57,15,0)</f>
        <v>#N/A</v>
      </c>
      <c r="AG91" s="75" t="e">
        <f t="shared" si="30"/>
        <v>#NAME?</v>
      </c>
      <c r="AH91" s="76" t="e">
        <f t="shared" si="30"/>
        <v>#NAME?</v>
      </c>
      <c r="AI91" s="74" t="e">
        <f>VLOOKUP($E91,選手登録!$O$8:$AD$57,16,0)</f>
        <v>#N/A</v>
      </c>
      <c r="AJ91" s="75" t="e">
        <f t="shared" si="31"/>
        <v>#NAME?</v>
      </c>
      <c r="AK91" s="76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2">
      <c r="A92" s="72">
        <v>7</v>
      </c>
      <c r="B92" s="72" t="b">
        <f t="shared" si="34"/>
        <v>0</v>
      </c>
      <c r="C92" s="72" t="b">
        <f t="shared" si="34"/>
        <v>0</v>
      </c>
      <c r="D92" s="72" t="b">
        <f t="shared" si="34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8"/>
        <v>#NAME?</v>
      </c>
      <c r="AB92" s="76" t="e">
        <f t="shared" si="28"/>
        <v>#NAME?</v>
      </c>
      <c r="AC92" s="74" t="e">
        <f>VLOOKUP($E92,選手登録!$O$8:$AD$57,14,0)</f>
        <v>#N/A</v>
      </c>
      <c r="AD92" s="75" t="e">
        <f t="shared" si="29"/>
        <v>#NAME?</v>
      </c>
      <c r="AE92" s="76" t="e">
        <f t="shared" si="29"/>
        <v>#NAME?</v>
      </c>
      <c r="AF92" s="74" t="e">
        <f>VLOOKUP($E92,選手登録!$O$8:$AD$57,15,0)</f>
        <v>#N/A</v>
      </c>
      <c r="AG92" s="75" t="e">
        <f t="shared" si="30"/>
        <v>#NAME?</v>
      </c>
      <c r="AH92" s="76" t="e">
        <f t="shared" si="30"/>
        <v>#NAME?</v>
      </c>
      <c r="AI92" s="74" t="e">
        <f>VLOOKUP($E92,選手登録!$O$8:$AD$57,16,0)</f>
        <v>#N/A</v>
      </c>
      <c r="AJ92" s="75" t="e">
        <f t="shared" si="31"/>
        <v>#NAME?</v>
      </c>
      <c r="AK92" s="76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2">
      <c r="A93" s="72">
        <v>8</v>
      </c>
      <c r="B93" s="72" t="b">
        <f t="shared" si="34"/>
        <v>0</v>
      </c>
      <c r="C93" s="72" t="b">
        <f t="shared" si="34"/>
        <v>0</v>
      </c>
      <c r="D93" s="72" t="b">
        <f t="shared" si="34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8"/>
        <v>#NAME?</v>
      </c>
      <c r="AB93" s="76" t="e">
        <f t="shared" si="28"/>
        <v>#NAME?</v>
      </c>
      <c r="AC93" s="74" t="e">
        <f>VLOOKUP($E93,選手登録!$O$8:$AD$57,14,0)</f>
        <v>#N/A</v>
      </c>
      <c r="AD93" s="75" t="e">
        <f t="shared" si="29"/>
        <v>#NAME?</v>
      </c>
      <c r="AE93" s="76" t="e">
        <f t="shared" si="29"/>
        <v>#NAME?</v>
      </c>
      <c r="AF93" s="74" t="e">
        <f>VLOOKUP($E93,選手登録!$O$8:$AD$57,15,0)</f>
        <v>#N/A</v>
      </c>
      <c r="AG93" s="75" t="e">
        <f t="shared" si="30"/>
        <v>#NAME?</v>
      </c>
      <c r="AH93" s="76" t="e">
        <f t="shared" si="30"/>
        <v>#NAME?</v>
      </c>
      <c r="AI93" s="74" t="e">
        <f>VLOOKUP($E93,選手登録!$O$8:$AD$57,16,0)</f>
        <v>#N/A</v>
      </c>
      <c r="AJ93" s="75" t="e">
        <f t="shared" si="31"/>
        <v>#NAME?</v>
      </c>
      <c r="AK93" s="76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2">
      <c r="A94" s="72">
        <v>9</v>
      </c>
      <c r="B94" s="72" t="b">
        <f t="shared" si="34"/>
        <v>0</v>
      </c>
      <c r="C94" s="72" t="b">
        <f t="shared" si="34"/>
        <v>0</v>
      </c>
      <c r="D94" s="72" t="b">
        <f t="shared" si="34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8"/>
        <v>#NAME?</v>
      </c>
      <c r="AB94" s="76" t="e">
        <f t="shared" si="28"/>
        <v>#NAME?</v>
      </c>
      <c r="AC94" s="74" t="e">
        <f>VLOOKUP($E94,選手登録!$O$8:$AD$57,14,0)</f>
        <v>#N/A</v>
      </c>
      <c r="AD94" s="75" t="e">
        <f t="shared" si="29"/>
        <v>#NAME?</v>
      </c>
      <c r="AE94" s="76" t="e">
        <f t="shared" si="29"/>
        <v>#NAME?</v>
      </c>
      <c r="AF94" s="74" t="e">
        <f>VLOOKUP($E94,選手登録!$O$8:$AD$57,15,0)</f>
        <v>#N/A</v>
      </c>
      <c r="AG94" s="75" t="e">
        <f t="shared" si="30"/>
        <v>#NAME?</v>
      </c>
      <c r="AH94" s="76" t="e">
        <f t="shared" si="30"/>
        <v>#NAME?</v>
      </c>
      <c r="AI94" s="74" t="e">
        <f>VLOOKUP($E94,選手登録!$O$8:$AD$57,16,0)</f>
        <v>#N/A</v>
      </c>
      <c r="AJ94" s="75" t="e">
        <f t="shared" si="31"/>
        <v>#NAME?</v>
      </c>
      <c r="AK94" s="76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2">
      <c r="A95" s="72">
        <v>10</v>
      </c>
      <c r="B95" s="72" t="b">
        <f t="shared" si="34"/>
        <v>0</v>
      </c>
      <c r="C95" s="72" t="b">
        <f t="shared" si="34"/>
        <v>0</v>
      </c>
      <c r="D95" s="72" t="b">
        <f t="shared" si="34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8"/>
        <v>#NAME?</v>
      </c>
      <c r="AB95" s="76" t="e">
        <f t="shared" si="28"/>
        <v>#NAME?</v>
      </c>
      <c r="AC95" s="74" t="e">
        <f>VLOOKUP($E95,選手登録!$O$8:$AD$57,14,0)</f>
        <v>#N/A</v>
      </c>
      <c r="AD95" s="75" t="e">
        <f t="shared" si="29"/>
        <v>#NAME?</v>
      </c>
      <c r="AE95" s="76" t="e">
        <f t="shared" si="29"/>
        <v>#NAME?</v>
      </c>
      <c r="AF95" s="74" t="e">
        <f>VLOOKUP($E95,選手登録!$O$8:$AD$57,15,0)</f>
        <v>#N/A</v>
      </c>
      <c r="AG95" s="75" t="e">
        <f t="shared" si="30"/>
        <v>#NAME?</v>
      </c>
      <c r="AH95" s="76" t="e">
        <f t="shared" si="30"/>
        <v>#NAME?</v>
      </c>
      <c r="AI95" s="74" t="e">
        <f>VLOOKUP($E95,選手登録!$O$8:$AD$57,16,0)</f>
        <v>#N/A</v>
      </c>
      <c r="AJ95" s="75" t="e">
        <f t="shared" si="31"/>
        <v>#NAME?</v>
      </c>
      <c r="AK95" s="76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2">
      <c r="A96" s="72">
        <v>11</v>
      </c>
      <c r="B96" s="72" t="b">
        <f t="shared" si="34"/>
        <v>0</v>
      </c>
      <c r="C96" s="72" t="b">
        <f t="shared" si="34"/>
        <v>0</v>
      </c>
      <c r="D96" s="72" t="b">
        <f t="shared" si="34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8"/>
        <v>#NAME?</v>
      </c>
      <c r="AB96" s="76" t="e">
        <f t="shared" si="28"/>
        <v>#NAME?</v>
      </c>
      <c r="AC96" s="74" t="e">
        <f>VLOOKUP($E96,選手登録!$O$8:$AD$57,14,0)</f>
        <v>#N/A</v>
      </c>
      <c r="AD96" s="75" t="e">
        <f t="shared" si="29"/>
        <v>#NAME?</v>
      </c>
      <c r="AE96" s="76" t="e">
        <f t="shared" si="29"/>
        <v>#NAME?</v>
      </c>
      <c r="AF96" s="74" t="e">
        <f>VLOOKUP($E96,選手登録!$O$8:$AD$57,15,0)</f>
        <v>#N/A</v>
      </c>
      <c r="AG96" s="75" t="e">
        <f t="shared" si="30"/>
        <v>#NAME?</v>
      </c>
      <c r="AH96" s="76" t="e">
        <f t="shared" si="30"/>
        <v>#NAME?</v>
      </c>
      <c r="AI96" s="74" t="e">
        <f>VLOOKUP($E96,選手登録!$O$8:$AD$57,16,0)</f>
        <v>#N/A</v>
      </c>
      <c r="AJ96" s="75" t="e">
        <f t="shared" si="31"/>
        <v>#NAME?</v>
      </c>
      <c r="AK96" s="76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2">
      <c r="A97" s="72">
        <v>12</v>
      </c>
      <c r="B97" s="72" t="b">
        <f t="shared" si="34"/>
        <v>0</v>
      </c>
      <c r="C97" s="72" t="b">
        <f t="shared" si="34"/>
        <v>0</v>
      </c>
      <c r="D97" s="72" t="b">
        <f t="shared" si="34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8"/>
        <v>#NAME?</v>
      </c>
      <c r="AB97" s="76" t="e">
        <f t="shared" si="28"/>
        <v>#NAME?</v>
      </c>
      <c r="AC97" s="74" t="e">
        <f>VLOOKUP($E97,選手登録!$O$8:$AD$57,14,0)</f>
        <v>#N/A</v>
      </c>
      <c r="AD97" s="75" t="e">
        <f t="shared" si="29"/>
        <v>#NAME?</v>
      </c>
      <c r="AE97" s="76" t="e">
        <f t="shared" si="29"/>
        <v>#NAME?</v>
      </c>
      <c r="AF97" s="74" t="e">
        <f>VLOOKUP($E97,選手登録!$O$8:$AD$57,15,0)</f>
        <v>#N/A</v>
      </c>
      <c r="AG97" s="75" t="e">
        <f t="shared" si="30"/>
        <v>#NAME?</v>
      </c>
      <c r="AH97" s="76" t="e">
        <f t="shared" si="30"/>
        <v>#NAME?</v>
      </c>
      <c r="AI97" s="74" t="e">
        <f>VLOOKUP($E97,選手登録!$O$8:$AD$57,16,0)</f>
        <v>#N/A</v>
      </c>
      <c r="AJ97" s="75" t="e">
        <f t="shared" si="31"/>
        <v>#NAME?</v>
      </c>
      <c r="AK97" s="76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京都両洋高等学校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全国高等学校総合体育大会 柔道競技（個人試合）京都府予選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6</v>
      </c>
      <c r="D108" s="70" t="str">
        <f>選手登録!$B$3</f>
        <v>京都両洋高等学校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（両洋）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6">VLOOKUP($E112,データ,13,0)</f>
        <v>#NAME?</v>
      </c>
      <c r="AB112" s="76" t="e">
        <f t="shared" si="36"/>
        <v>#NAME?</v>
      </c>
      <c r="AC112" s="74" t="e">
        <f>VLOOKUP($E112,選手登録!$O$8:$AD$57,14,0)</f>
        <v>#N/A</v>
      </c>
      <c r="AD112" s="75" t="e">
        <f t="shared" ref="AD112:AE123" si="37">VLOOKUP($E112,データ,13,0)</f>
        <v>#NAME?</v>
      </c>
      <c r="AE112" s="76" t="e">
        <f t="shared" si="37"/>
        <v>#NAME?</v>
      </c>
      <c r="AF112" s="74" t="e">
        <f>VLOOKUP($E112,選手登録!$O$8:$AD$57,15,0)</f>
        <v>#N/A</v>
      </c>
      <c r="AG112" s="75" t="e">
        <f t="shared" ref="AG112:AH123" si="38">VLOOKUP($E112,データ,13,0)</f>
        <v>#NAME?</v>
      </c>
      <c r="AH112" s="76" t="e">
        <f t="shared" si="38"/>
        <v>#NAME?</v>
      </c>
      <c r="AI112" s="74" t="e">
        <f>VLOOKUP($E112,選手登録!$O$8:$AD$57,16,0)</f>
        <v>#N/A</v>
      </c>
      <c r="AJ112" s="75" t="e">
        <f t="shared" ref="AJ112:AK123" si="39">VLOOKUP($E112,データ,13,0)</f>
        <v>#NAME?</v>
      </c>
      <c r="AK112" s="76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42">IF($AI$5=1,1,IF($AI$5=2,11,IF($AI$5=3,21)))</f>
        <v>0</v>
      </c>
      <c r="C113" s="72" t="b">
        <f t="shared" si="42"/>
        <v>0</v>
      </c>
      <c r="D113" s="72" t="b">
        <f t="shared" si="42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6"/>
        <v>#NAME?</v>
      </c>
      <c r="AB113" s="76" t="e">
        <f t="shared" si="36"/>
        <v>#NAME?</v>
      </c>
      <c r="AC113" s="74" t="e">
        <f>VLOOKUP($E113,選手登録!$O$8:$AD$57,14,0)</f>
        <v>#N/A</v>
      </c>
      <c r="AD113" s="75" t="e">
        <f t="shared" si="37"/>
        <v>#NAME?</v>
      </c>
      <c r="AE113" s="76" t="e">
        <f t="shared" si="37"/>
        <v>#NAME?</v>
      </c>
      <c r="AF113" s="74" t="e">
        <f>VLOOKUP($E113,選手登録!$O$8:$AD$57,15,0)</f>
        <v>#N/A</v>
      </c>
      <c r="AG113" s="75" t="e">
        <f t="shared" si="38"/>
        <v>#NAME?</v>
      </c>
      <c r="AH113" s="76" t="e">
        <f t="shared" si="38"/>
        <v>#NAME?</v>
      </c>
      <c r="AI113" s="74" t="e">
        <f>VLOOKUP($E113,選手登録!$O$8:$AD$57,16,0)</f>
        <v>#N/A</v>
      </c>
      <c r="AJ113" s="75" t="e">
        <f t="shared" si="39"/>
        <v>#NAME?</v>
      </c>
      <c r="AK113" s="76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2">
      <c r="A114" s="72">
        <v>3</v>
      </c>
      <c r="B114" s="72" t="b">
        <f t="shared" si="42"/>
        <v>0</v>
      </c>
      <c r="C114" s="72" t="b">
        <f t="shared" si="42"/>
        <v>0</v>
      </c>
      <c r="D114" s="72" t="b">
        <f t="shared" si="42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6"/>
        <v>#NAME?</v>
      </c>
      <c r="AB114" s="76" t="e">
        <f t="shared" si="36"/>
        <v>#NAME?</v>
      </c>
      <c r="AC114" s="74" t="e">
        <f>VLOOKUP($E114,選手登録!$O$8:$AD$57,14,0)</f>
        <v>#N/A</v>
      </c>
      <c r="AD114" s="75" t="e">
        <f t="shared" si="37"/>
        <v>#NAME?</v>
      </c>
      <c r="AE114" s="76" t="e">
        <f t="shared" si="37"/>
        <v>#NAME?</v>
      </c>
      <c r="AF114" s="74" t="e">
        <f>VLOOKUP($E114,選手登録!$O$8:$AD$57,15,0)</f>
        <v>#N/A</v>
      </c>
      <c r="AG114" s="75" t="e">
        <f t="shared" si="38"/>
        <v>#NAME?</v>
      </c>
      <c r="AH114" s="76" t="e">
        <f t="shared" si="38"/>
        <v>#NAME?</v>
      </c>
      <c r="AI114" s="74" t="e">
        <f>VLOOKUP($E114,選手登録!$O$8:$AD$57,16,0)</f>
        <v>#N/A</v>
      </c>
      <c r="AJ114" s="75" t="e">
        <f t="shared" si="39"/>
        <v>#NAME?</v>
      </c>
      <c r="AK114" s="76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2">
      <c r="A115" s="72">
        <v>4</v>
      </c>
      <c r="B115" s="72" t="b">
        <f t="shared" si="42"/>
        <v>0</v>
      </c>
      <c r="C115" s="72" t="b">
        <f t="shared" si="42"/>
        <v>0</v>
      </c>
      <c r="D115" s="72" t="b">
        <f t="shared" si="42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6"/>
        <v>#NAME?</v>
      </c>
      <c r="AB115" s="76" t="e">
        <f t="shared" si="36"/>
        <v>#NAME?</v>
      </c>
      <c r="AC115" s="74" t="e">
        <f>VLOOKUP($E115,選手登録!$O$8:$AD$57,14,0)</f>
        <v>#N/A</v>
      </c>
      <c r="AD115" s="75" t="e">
        <f t="shared" si="37"/>
        <v>#NAME?</v>
      </c>
      <c r="AE115" s="76" t="e">
        <f t="shared" si="37"/>
        <v>#NAME?</v>
      </c>
      <c r="AF115" s="74" t="e">
        <f>VLOOKUP($E115,選手登録!$O$8:$AD$57,15,0)</f>
        <v>#N/A</v>
      </c>
      <c r="AG115" s="75" t="e">
        <f t="shared" si="38"/>
        <v>#NAME?</v>
      </c>
      <c r="AH115" s="76" t="e">
        <f t="shared" si="38"/>
        <v>#NAME?</v>
      </c>
      <c r="AI115" s="74" t="e">
        <f>VLOOKUP($E115,選手登録!$O$8:$AD$57,16,0)</f>
        <v>#N/A</v>
      </c>
      <c r="AJ115" s="75" t="e">
        <f t="shared" si="39"/>
        <v>#NAME?</v>
      </c>
      <c r="AK115" s="76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2">
      <c r="A116" s="72">
        <v>5</v>
      </c>
      <c r="B116" s="72" t="b">
        <f t="shared" si="42"/>
        <v>0</v>
      </c>
      <c r="C116" s="72" t="b">
        <f t="shared" si="42"/>
        <v>0</v>
      </c>
      <c r="D116" s="72" t="b">
        <f t="shared" si="42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6"/>
        <v>#NAME?</v>
      </c>
      <c r="AB116" s="76" t="e">
        <f t="shared" si="36"/>
        <v>#NAME?</v>
      </c>
      <c r="AC116" s="74" t="e">
        <f>VLOOKUP($E116,選手登録!$O$8:$AD$57,14,0)</f>
        <v>#N/A</v>
      </c>
      <c r="AD116" s="75" t="e">
        <f t="shared" si="37"/>
        <v>#NAME?</v>
      </c>
      <c r="AE116" s="76" t="e">
        <f t="shared" si="37"/>
        <v>#NAME?</v>
      </c>
      <c r="AF116" s="74" t="e">
        <f>VLOOKUP($E116,選手登録!$O$8:$AD$57,15,0)</f>
        <v>#N/A</v>
      </c>
      <c r="AG116" s="75" t="e">
        <f t="shared" si="38"/>
        <v>#NAME?</v>
      </c>
      <c r="AH116" s="76" t="e">
        <f t="shared" si="38"/>
        <v>#NAME?</v>
      </c>
      <c r="AI116" s="74" t="e">
        <f>VLOOKUP($E116,選手登録!$O$8:$AD$57,16,0)</f>
        <v>#N/A</v>
      </c>
      <c r="AJ116" s="75" t="e">
        <f t="shared" si="39"/>
        <v>#NAME?</v>
      </c>
      <c r="AK116" s="76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2">
      <c r="A117" s="72">
        <v>6</v>
      </c>
      <c r="B117" s="72" t="b">
        <f t="shared" si="42"/>
        <v>0</v>
      </c>
      <c r="C117" s="72" t="b">
        <f t="shared" si="42"/>
        <v>0</v>
      </c>
      <c r="D117" s="72" t="b">
        <f t="shared" si="42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6"/>
        <v>#NAME?</v>
      </c>
      <c r="AB117" s="76" t="e">
        <f t="shared" si="36"/>
        <v>#NAME?</v>
      </c>
      <c r="AC117" s="74" t="e">
        <f>VLOOKUP($E117,選手登録!$O$8:$AD$57,14,0)</f>
        <v>#N/A</v>
      </c>
      <c r="AD117" s="75" t="e">
        <f t="shared" si="37"/>
        <v>#NAME?</v>
      </c>
      <c r="AE117" s="76" t="e">
        <f t="shared" si="37"/>
        <v>#NAME?</v>
      </c>
      <c r="AF117" s="74" t="e">
        <f>VLOOKUP($E117,選手登録!$O$8:$AD$57,15,0)</f>
        <v>#N/A</v>
      </c>
      <c r="AG117" s="75" t="e">
        <f t="shared" si="38"/>
        <v>#NAME?</v>
      </c>
      <c r="AH117" s="76" t="e">
        <f t="shared" si="38"/>
        <v>#NAME?</v>
      </c>
      <c r="AI117" s="74" t="e">
        <f>VLOOKUP($E117,選手登録!$O$8:$AD$57,16,0)</f>
        <v>#N/A</v>
      </c>
      <c r="AJ117" s="75" t="e">
        <f t="shared" si="39"/>
        <v>#NAME?</v>
      </c>
      <c r="AK117" s="76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2">
      <c r="A118" s="72">
        <v>7</v>
      </c>
      <c r="B118" s="72" t="b">
        <f t="shared" si="42"/>
        <v>0</v>
      </c>
      <c r="C118" s="72" t="b">
        <f t="shared" si="42"/>
        <v>0</v>
      </c>
      <c r="D118" s="72" t="b">
        <f t="shared" si="42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6"/>
        <v>#NAME?</v>
      </c>
      <c r="AB118" s="76" t="e">
        <f t="shared" si="36"/>
        <v>#NAME?</v>
      </c>
      <c r="AC118" s="74" t="e">
        <f>VLOOKUP($E118,選手登録!$O$8:$AD$57,14,0)</f>
        <v>#N/A</v>
      </c>
      <c r="AD118" s="75" t="e">
        <f t="shared" si="37"/>
        <v>#NAME?</v>
      </c>
      <c r="AE118" s="76" t="e">
        <f t="shared" si="37"/>
        <v>#NAME?</v>
      </c>
      <c r="AF118" s="74" t="e">
        <f>VLOOKUP($E118,選手登録!$O$8:$AD$57,15,0)</f>
        <v>#N/A</v>
      </c>
      <c r="AG118" s="75" t="e">
        <f t="shared" si="38"/>
        <v>#NAME?</v>
      </c>
      <c r="AH118" s="76" t="e">
        <f t="shared" si="38"/>
        <v>#NAME?</v>
      </c>
      <c r="AI118" s="74" t="e">
        <f>VLOOKUP($E118,選手登録!$O$8:$AD$57,16,0)</f>
        <v>#N/A</v>
      </c>
      <c r="AJ118" s="75" t="e">
        <f t="shared" si="39"/>
        <v>#NAME?</v>
      </c>
      <c r="AK118" s="76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2">
      <c r="A119" s="72">
        <v>8</v>
      </c>
      <c r="B119" s="72" t="b">
        <f t="shared" si="42"/>
        <v>0</v>
      </c>
      <c r="C119" s="72" t="b">
        <f t="shared" si="42"/>
        <v>0</v>
      </c>
      <c r="D119" s="72" t="b">
        <f t="shared" si="42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6"/>
        <v>#NAME?</v>
      </c>
      <c r="AB119" s="76" t="e">
        <f t="shared" si="36"/>
        <v>#NAME?</v>
      </c>
      <c r="AC119" s="74" t="e">
        <f>VLOOKUP($E119,選手登録!$O$8:$AD$57,14,0)</f>
        <v>#N/A</v>
      </c>
      <c r="AD119" s="75" t="e">
        <f t="shared" si="37"/>
        <v>#NAME?</v>
      </c>
      <c r="AE119" s="76" t="e">
        <f t="shared" si="37"/>
        <v>#NAME?</v>
      </c>
      <c r="AF119" s="74" t="e">
        <f>VLOOKUP($E119,選手登録!$O$8:$AD$57,15,0)</f>
        <v>#N/A</v>
      </c>
      <c r="AG119" s="75" t="e">
        <f t="shared" si="38"/>
        <v>#NAME?</v>
      </c>
      <c r="AH119" s="76" t="e">
        <f t="shared" si="38"/>
        <v>#NAME?</v>
      </c>
      <c r="AI119" s="74" t="e">
        <f>VLOOKUP($E119,選手登録!$O$8:$AD$57,16,0)</f>
        <v>#N/A</v>
      </c>
      <c r="AJ119" s="75" t="e">
        <f t="shared" si="39"/>
        <v>#NAME?</v>
      </c>
      <c r="AK119" s="76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2">
      <c r="A120" s="72">
        <v>9</v>
      </c>
      <c r="B120" s="72" t="b">
        <f t="shared" si="42"/>
        <v>0</v>
      </c>
      <c r="C120" s="72" t="b">
        <f t="shared" si="42"/>
        <v>0</v>
      </c>
      <c r="D120" s="72" t="b">
        <f t="shared" si="42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6"/>
        <v>#NAME?</v>
      </c>
      <c r="AB120" s="76" t="e">
        <f t="shared" si="36"/>
        <v>#NAME?</v>
      </c>
      <c r="AC120" s="74" t="e">
        <f>VLOOKUP($E120,選手登録!$O$8:$AD$57,14,0)</f>
        <v>#N/A</v>
      </c>
      <c r="AD120" s="75" t="e">
        <f t="shared" si="37"/>
        <v>#NAME?</v>
      </c>
      <c r="AE120" s="76" t="e">
        <f t="shared" si="37"/>
        <v>#NAME?</v>
      </c>
      <c r="AF120" s="74" t="e">
        <f>VLOOKUP($E120,選手登録!$O$8:$AD$57,15,0)</f>
        <v>#N/A</v>
      </c>
      <c r="AG120" s="75" t="e">
        <f t="shared" si="38"/>
        <v>#NAME?</v>
      </c>
      <c r="AH120" s="76" t="e">
        <f t="shared" si="38"/>
        <v>#NAME?</v>
      </c>
      <c r="AI120" s="74" t="e">
        <f>VLOOKUP($E120,選手登録!$O$8:$AD$57,16,0)</f>
        <v>#N/A</v>
      </c>
      <c r="AJ120" s="75" t="e">
        <f t="shared" si="39"/>
        <v>#NAME?</v>
      </c>
      <c r="AK120" s="76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2">
      <c r="A121" s="72">
        <v>10</v>
      </c>
      <c r="B121" s="72" t="b">
        <f t="shared" si="42"/>
        <v>0</v>
      </c>
      <c r="C121" s="72" t="b">
        <f t="shared" si="42"/>
        <v>0</v>
      </c>
      <c r="D121" s="72" t="b">
        <f t="shared" si="42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6"/>
        <v>#NAME?</v>
      </c>
      <c r="AB121" s="76" t="e">
        <f t="shared" si="36"/>
        <v>#NAME?</v>
      </c>
      <c r="AC121" s="74" t="e">
        <f>VLOOKUP($E121,選手登録!$O$8:$AD$57,14,0)</f>
        <v>#N/A</v>
      </c>
      <c r="AD121" s="75" t="e">
        <f t="shared" si="37"/>
        <v>#NAME?</v>
      </c>
      <c r="AE121" s="76" t="e">
        <f t="shared" si="37"/>
        <v>#NAME?</v>
      </c>
      <c r="AF121" s="74" t="e">
        <f>VLOOKUP($E121,選手登録!$O$8:$AD$57,15,0)</f>
        <v>#N/A</v>
      </c>
      <c r="AG121" s="75" t="e">
        <f t="shared" si="38"/>
        <v>#NAME?</v>
      </c>
      <c r="AH121" s="76" t="e">
        <f t="shared" si="38"/>
        <v>#NAME?</v>
      </c>
      <c r="AI121" s="74" t="e">
        <f>VLOOKUP($E121,選手登録!$O$8:$AD$57,16,0)</f>
        <v>#N/A</v>
      </c>
      <c r="AJ121" s="75" t="e">
        <f t="shared" si="39"/>
        <v>#NAME?</v>
      </c>
      <c r="AK121" s="76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2">
      <c r="A122" s="72">
        <v>11</v>
      </c>
      <c r="B122" s="72" t="b">
        <f t="shared" si="42"/>
        <v>0</v>
      </c>
      <c r="C122" s="72" t="b">
        <f t="shared" si="42"/>
        <v>0</v>
      </c>
      <c r="D122" s="72" t="b">
        <f t="shared" si="42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6"/>
        <v>#NAME?</v>
      </c>
      <c r="AB122" s="76" t="e">
        <f t="shared" si="36"/>
        <v>#NAME?</v>
      </c>
      <c r="AC122" s="74" t="e">
        <f>VLOOKUP($E122,選手登録!$O$8:$AD$57,14,0)</f>
        <v>#N/A</v>
      </c>
      <c r="AD122" s="75" t="e">
        <f t="shared" si="37"/>
        <v>#NAME?</v>
      </c>
      <c r="AE122" s="76" t="e">
        <f t="shared" si="37"/>
        <v>#NAME?</v>
      </c>
      <c r="AF122" s="74" t="e">
        <f>VLOOKUP($E122,選手登録!$O$8:$AD$57,15,0)</f>
        <v>#N/A</v>
      </c>
      <c r="AG122" s="75" t="e">
        <f t="shared" si="38"/>
        <v>#NAME?</v>
      </c>
      <c r="AH122" s="76" t="e">
        <f t="shared" si="38"/>
        <v>#NAME?</v>
      </c>
      <c r="AI122" s="74" t="e">
        <f>VLOOKUP($E122,選手登録!$O$8:$AD$57,16,0)</f>
        <v>#N/A</v>
      </c>
      <c r="AJ122" s="75" t="e">
        <f t="shared" si="39"/>
        <v>#NAME?</v>
      </c>
      <c r="AK122" s="76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2">
      <c r="A123" s="72">
        <v>12</v>
      </c>
      <c r="B123" s="72" t="b">
        <f t="shared" si="42"/>
        <v>0</v>
      </c>
      <c r="C123" s="72" t="b">
        <f t="shared" si="42"/>
        <v>0</v>
      </c>
      <c r="D123" s="72" t="b">
        <f t="shared" si="42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6"/>
        <v>#NAME?</v>
      </c>
      <c r="AB123" s="76" t="e">
        <f t="shared" si="36"/>
        <v>#NAME?</v>
      </c>
      <c r="AC123" s="74" t="e">
        <f>VLOOKUP($E123,選手登録!$O$8:$AD$57,14,0)</f>
        <v>#N/A</v>
      </c>
      <c r="AD123" s="75" t="e">
        <f t="shared" si="37"/>
        <v>#NAME?</v>
      </c>
      <c r="AE123" s="76" t="e">
        <f t="shared" si="37"/>
        <v>#NAME?</v>
      </c>
      <c r="AF123" s="74" t="e">
        <f>VLOOKUP($E123,選手登録!$O$8:$AD$57,15,0)</f>
        <v>#N/A</v>
      </c>
      <c r="AG123" s="75" t="e">
        <f t="shared" si="38"/>
        <v>#NAME?</v>
      </c>
      <c r="AH123" s="76" t="e">
        <f t="shared" si="38"/>
        <v>#NAME?</v>
      </c>
      <c r="AI123" s="74" t="e">
        <f>VLOOKUP($E123,選手登録!$O$8:$AD$57,16,0)</f>
        <v>#N/A</v>
      </c>
      <c r="AJ123" s="75" t="e">
        <f t="shared" si="39"/>
        <v>#NAME?</v>
      </c>
      <c r="AK123" s="76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京都両洋高等学校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全国高等学校総合体育大会 柔道競技（個人試合）京都府予選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6</v>
      </c>
      <c r="D134" s="70" t="str">
        <f>選手登録!$B$3</f>
        <v>京都両洋高等学校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（両洋）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4">VLOOKUP($E138,データ,13,0)</f>
        <v>#NAME?</v>
      </c>
      <c r="AB138" s="76" t="e">
        <f t="shared" si="44"/>
        <v>#NAME?</v>
      </c>
      <c r="AC138" s="74" t="e">
        <f>VLOOKUP($E138,選手登録!$O$8:$AD$57,14,0)</f>
        <v>#N/A</v>
      </c>
      <c r="AD138" s="75" t="e">
        <f t="shared" ref="AD138:AE149" si="45">VLOOKUP($E138,データ,13,0)</f>
        <v>#NAME?</v>
      </c>
      <c r="AE138" s="76" t="e">
        <f t="shared" si="45"/>
        <v>#NAME?</v>
      </c>
      <c r="AF138" s="74" t="e">
        <f>VLOOKUP($E138,選手登録!$O$8:$AD$57,15,0)</f>
        <v>#N/A</v>
      </c>
      <c r="AG138" s="75" t="e">
        <f t="shared" ref="AG138:AH149" si="46">VLOOKUP($E138,データ,13,0)</f>
        <v>#NAME?</v>
      </c>
      <c r="AH138" s="76" t="e">
        <f t="shared" si="46"/>
        <v>#NAME?</v>
      </c>
      <c r="AI138" s="74" t="e">
        <f>VLOOKUP($E138,選手登録!$O$8:$AD$57,16,0)</f>
        <v>#N/A</v>
      </c>
      <c r="AJ138" s="75" t="e">
        <f t="shared" ref="AJ138:AK149" si="47">VLOOKUP($E138,データ,13,0)</f>
        <v>#NAME?</v>
      </c>
      <c r="AK138" s="76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50">IF($AI$5=1,1,IF($AI$5=2,11,IF($AI$5=3,21)))</f>
        <v>0</v>
      </c>
      <c r="C139" s="72" t="b">
        <f t="shared" si="50"/>
        <v>0</v>
      </c>
      <c r="D139" s="72" t="b">
        <f t="shared" si="50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4"/>
        <v>#NAME?</v>
      </c>
      <c r="AB139" s="76" t="e">
        <f t="shared" si="44"/>
        <v>#NAME?</v>
      </c>
      <c r="AC139" s="74" t="e">
        <f>VLOOKUP($E139,選手登録!$O$8:$AD$57,14,0)</f>
        <v>#N/A</v>
      </c>
      <c r="AD139" s="75" t="e">
        <f t="shared" si="45"/>
        <v>#NAME?</v>
      </c>
      <c r="AE139" s="76" t="e">
        <f t="shared" si="45"/>
        <v>#NAME?</v>
      </c>
      <c r="AF139" s="74" t="e">
        <f>VLOOKUP($E139,選手登録!$O$8:$AD$57,15,0)</f>
        <v>#N/A</v>
      </c>
      <c r="AG139" s="75" t="e">
        <f t="shared" si="46"/>
        <v>#NAME?</v>
      </c>
      <c r="AH139" s="76" t="e">
        <f t="shared" si="46"/>
        <v>#NAME?</v>
      </c>
      <c r="AI139" s="74" t="e">
        <f>VLOOKUP($E139,選手登録!$O$8:$AD$57,16,0)</f>
        <v>#N/A</v>
      </c>
      <c r="AJ139" s="75" t="e">
        <f t="shared" si="47"/>
        <v>#NAME?</v>
      </c>
      <c r="AK139" s="76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2">
      <c r="A140" s="72">
        <v>3</v>
      </c>
      <c r="B140" s="72" t="b">
        <f t="shared" si="50"/>
        <v>0</v>
      </c>
      <c r="C140" s="72" t="b">
        <f t="shared" si="50"/>
        <v>0</v>
      </c>
      <c r="D140" s="72" t="b">
        <f t="shared" si="50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4"/>
        <v>#NAME?</v>
      </c>
      <c r="AB140" s="76" t="e">
        <f t="shared" si="44"/>
        <v>#NAME?</v>
      </c>
      <c r="AC140" s="74" t="e">
        <f>VLOOKUP($E140,選手登録!$O$8:$AD$57,14,0)</f>
        <v>#N/A</v>
      </c>
      <c r="AD140" s="75" t="e">
        <f t="shared" si="45"/>
        <v>#NAME?</v>
      </c>
      <c r="AE140" s="76" t="e">
        <f t="shared" si="45"/>
        <v>#NAME?</v>
      </c>
      <c r="AF140" s="74" t="e">
        <f>VLOOKUP($E140,選手登録!$O$8:$AD$57,15,0)</f>
        <v>#N/A</v>
      </c>
      <c r="AG140" s="75" t="e">
        <f t="shared" si="46"/>
        <v>#NAME?</v>
      </c>
      <c r="AH140" s="76" t="e">
        <f t="shared" si="46"/>
        <v>#NAME?</v>
      </c>
      <c r="AI140" s="74" t="e">
        <f>VLOOKUP($E140,選手登録!$O$8:$AD$57,16,0)</f>
        <v>#N/A</v>
      </c>
      <c r="AJ140" s="75" t="e">
        <f t="shared" si="47"/>
        <v>#NAME?</v>
      </c>
      <c r="AK140" s="76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2">
      <c r="A141" s="72">
        <v>4</v>
      </c>
      <c r="B141" s="72" t="b">
        <f t="shared" si="50"/>
        <v>0</v>
      </c>
      <c r="C141" s="72" t="b">
        <f t="shared" si="50"/>
        <v>0</v>
      </c>
      <c r="D141" s="72" t="b">
        <f t="shared" si="50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4"/>
        <v>#NAME?</v>
      </c>
      <c r="AB141" s="76" t="e">
        <f t="shared" si="44"/>
        <v>#NAME?</v>
      </c>
      <c r="AC141" s="74" t="e">
        <f>VLOOKUP($E141,選手登録!$O$8:$AD$57,14,0)</f>
        <v>#N/A</v>
      </c>
      <c r="AD141" s="75" t="e">
        <f t="shared" si="45"/>
        <v>#NAME?</v>
      </c>
      <c r="AE141" s="76" t="e">
        <f t="shared" si="45"/>
        <v>#NAME?</v>
      </c>
      <c r="AF141" s="74" t="e">
        <f>VLOOKUP($E141,選手登録!$O$8:$AD$57,15,0)</f>
        <v>#N/A</v>
      </c>
      <c r="AG141" s="75" t="e">
        <f t="shared" si="46"/>
        <v>#NAME?</v>
      </c>
      <c r="AH141" s="76" t="e">
        <f t="shared" si="46"/>
        <v>#NAME?</v>
      </c>
      <c r="AI141" s="74" t="e">
        <f>VLOOKUP($E141,選手登録!$O$8:$AD$57,16,0)</f>
        <v>#N/A</v>
      </c>
      <c r="AJ141" s="75" t="e">
        <f t="shared" si="47"/>
        <v>#NAME?</v>
      </c>
      <c r="AK141" s="76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2">
      <c r="A142" s="72">
        <v>5</v>
      </c>
      <c r="B142" s="72" t="b">
        <f t="shared" si="50"/>
        <v>0</v>
      </c>
      <c r="C142" s="72" t="b">
        <f t="shared" si="50"/>
        <v>0</v>
      </c>
      <c r="D142" s="72" t="b">
        <f t="shared" si="50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4"/>
        <v>#NAME?</v>
      </c>
      <c r="AB142" s="76" t="e">
        <f t="shared" si="44"/>
        <v>#NAME?</v>
      </c>
      <c r="AC142" s="74" t="e">
        <f>VLOOKUP($E142,選手登録!$O$8:$AD$57,14,0)</f>
        <v>#N/A</v>
      </c>
      <c r="AD142" s="75" t="e">
        <f t="shared" si="45"/>
        <v>#NAME?</v>
      </c>
      <c r="AE142" s="76" t="e">
        <f t="shared" si="45"/>
        <v>#NAME?</v>
      </c>
      <c r="AF142" s="74" t="e">
        <f>VLOOKUP($E142,選手登録!$O$8:$AD$57,15,0)</f>
        <v>#N/A</v>
      </c>
      <c r="AG142" s="75" t="e">
        <f t="shared" si="46"/>
        <v>#NAME?</v>
      </c>
      <c r="AH142" s="76" t="e">
        <f t="shared" si="46"/>
        <v>#NAME?</v>
      </c>
      <c r="AI142" s="74" t="e">
        <f>VLOOKUP($E142,選手登録!$O$8:$AD$57,16,0)</f>
        <v>#N/A</v>
      </c>
      <c r="AJ142" s="75" t="e">
        <f t="shared" si="47"/>
        <v>#NAME?</v>
      </c>
      <c r="AK142" s="76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2">
      <c r="A143" s="72">
        <v>6</v>
      </c>
      <c r="B143" s="72" t="b">
        <f t="shared" si="50"/>
        <v>0</v>
      </c>
      <c r="C143" s="72" t="b">
        <f t="shared" si="50"/>
        <v>0</v>
      </c>
      <c r="D143" s="72" t="b">
        <f t="shared" si="50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4"/>
        <v>#NAME?</v>
      </c>
      <c r="AB143" s="76" t="e">
        <f t="shared" si="44"/>
        <v>#NAME?</v>
      </c>
      <c r="AC143" s="74" t="e">
        <f>VLOOKUP($E143,選手登録!$O$8:$AD$57,14,0)</f>
        <v>#N/A</v>
      </c>
      <c r="AD143" s="75" t="e">
        <f t="shared" si="45"/>
        <v>#NAME?</v>
      </c>
      <c r="AE143" s="76" t="e">
        <f t="shared" si="45"/>
        <v>#NAME?</v>
      </c>
      <c r="AF143" s="74" t="e">
        <f>VLOOKUP($E143,選手登録!$O$8:$AD$57,15,0)</f>
        <v>#N/A</v>
      </c>
      <c r="AG143" s="75" t="e">
        <f t="shared" si="46"/>
        <v>#NAME?</v>
      </c>
      <c r="AH143" s="76" t="e">
        <f t="shared" si="46"/>
        <v>#NAME?</v>
      </c>
      <c r="AI143" s="74" t="e">
        <f>VLOOKUP($E143,選手登録!$O$8:$AD$57,16,0)</f>
        <v>#N/A</v>
      </c>
      <c r="AJ143" s="75" t="e">
        <f t="shared" si="47"/>
        <v>#NAME?</v>
      </c>
      <c r="AK143" s="76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2">
      <c r="A144" s="72">
        <v>7</v>
      </c>
      <c r="B144" s="72" t="b">
        <f t="shared" si="50"/>
        <v>0</v>
      </c>
      <c r="C144" s="72" t="b">
        <f t="shared" si="50"/>
        <v>0</v>
      </c>
      <c r="D144" s="72" t="b">
        <f t="shared" si="50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4"/>
        <v>#NAME?</v>
      </c>
      <c r="AB144" s="76" t="e">
        <f t="shared" si="44"/>
        <v>#NAME?</v>
      </c>
      <c r="AC144" s="74" t="e">
        <f>VLOOKUP($E144,選手登録!$O$8:$AD$57,14,0)</f>
        <v>#N/A</v>
      </c>
      <c r="AD144" s="75" t="e">
        <f t="shared" si="45"/>
        <v>#NAME?</v>
      </c>
      <c r="AE144" s="76" t="e">
        <f t="shared" si="45"/>
        <v>#NAME?</v>
      </c>
      <c r="AF144" s="74" t="e">
        <f>VLOOKUP($E144,選手登録!$O$8:$AD$57,15,0)</f>
        <v>#N/A</v>
      </c>
      <c r="AG144" s="75" t="e">
        <f t="shared" si="46"/>
        <v>#NAME?</v>
      </c>
      <c r="AH144" s="76" t="e">
        <f t="shared" si="46"/>
        <v>#NAME?</v>
      </c>
      <c r="AI144" s="74" t="e">
        <f>VLOOKUP($E144,選手登録!$O$8:$AD$57,16,0)</f>
        <v>#N/A</v>
      </c>
      <c r="AJ144" s="75" t="e">
        <f t="shared" si="47"/>
        <v>#NAME?</v>
      </c>
      <c r="AK144" s="76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2">
      <c r="A145" s="72">
        <v>8</v>
      </c>
      <c r="B145" s="72" t="b">
        <f t="shared" si="50"/>
        <v>0</v>
      </c>
      <c r="C145" s="72" t="b">
        <f t="shared" si="50"/>
        <v>0</v>
      </c>
      <c r="D145" s="72" t="b">
        <f t="shared" si="50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4"/>
        <v>#NAME?</v>
      </c>
      <c r="AB145" s="76" t="e">
        <f t="shared" si="44"/>
        <v>#NAME?</v>
      </c>
      <c r="AC145" s="74" t="e">
        <f>VLOOKUP($E145,選手登録!$O$8:$AD$57,14,0)</f>
        <v>#N/A</v>
      </c>
      <c r="AD145" s="75" t="e">
        <f t="shared" si="45"/>
        <v>#NAME?</v>
      </c>
      <c r="AE145" s="76" t="e">
        <f t="shared" si="45"/>
        <v>#NAME?</v>
      </c>
      <c r="AF145" s="74" t="e">
        <f>VLOOKUP($E145,選手登録!$O$8:$AD$57,15,0)</f>
        <v>#N/A</v>
      </c>
      <c r="AG145" s="75" t="e">
        <f t="shared" si="46"/>
        <v>#NAME?</v>
      </c>
      <c r="AH145" s="76" t="e">
        <f t="shared" si="46"/>
        <v>#NAME?</v>
      </c>
      <c r="AI145" s="74" t="e">
        <f>VLOOKUP($E145,選手登録!$O$8:$AD$57,16,0)</f>
        <v>#N/A</v>
      </c>
      <c r="AJ145" s="75" t="e">
        <f t="shared" si="47"/>
        <v>#NAME?</v>
      </c>
      <c r="AK145" s="76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2">
      <c r="A146" s="72">
        <v>9</v>
      </c>
      <c r="B146" s="72" t="b">
        <f t="shared" si="50"/>
        <v>0</v>
      </c>
      <c r="C146" s="72" t="b">
        <f t="shared" si="50"/>
        <v>0</v>
      </c>
      <c r="D146" s="72" t="b">
        <f t="shared" si="50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4"/>
        <v>#NAME?</v>
      </c>
      <c r="AB146" s="76" t="e">
        <f t="shared" si="44"/>
        <v>#NAME?</v>
      </c>
      <c r="AC146" s="74" t="e">
        <f>VLOOKUP($E146,選手登録!$O$8:$AD$57,14,0)</f>
        <v>#N/A</v>
      </c>
      <c r="AD146" s="75" t="e">
        <f t="shared" si="45"/>
        <v>#NAME?</v>
      </c>
      <c r="AE146" s="76" t="e">
        <f t="shared" si="45"/>
        <v>#NAME?</v>
      </c>
      <c r="AF146" s="74" t="e">
        <f>VLOOKUP($E146,選手登録!$O$8:$AD$57,15,0)</f>
        <v>#N/A</v>
      </c>
      <c r="AG146" s="75" t="e">
        <f t="shared" si="46"/>
        <v>#NAME?</v>
      </c>
      <c r="AH146" s="76" t="e">
        <f t="shared" si="46"/>
        <v>#NAME?</v>
      </c>
      <c r="AI146" s="74" t="e">
        <f>VLOOKUP($E146,選手登録!$O$8:$AD$57,16,0)</f>
        <v>#N/A</v>
      </c>
      <c r="AJ146" s="75" t="e">
        <f t="shared" si="47"/>
        <v>#NAME?</v>
      </c>
      <c r="AK146" s="76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2">
      <c r="A147" s="72">
        <v>10</v>
      </c>
      <c r="B147" s="72" t="b">
        <f t="shared" si="50"/>
        <v>0</v>
      </c>
      <c r="C147" s="72" t="b">
        <f t="shared" si="50"/>
        <v>0</v>
      </c>
      <c r="D147" s="72" t="b">
        <f t="shared" si="50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4"/>
        <v>#NAME?</v>
      </c>
      <c r="AB147" s="76" t="e">
        <f t="shared" si="44"/>
        <v>#NAME?</v>
      </c>
      <c r="AC147" s="74" t="e">
        <f>VLOOKUP($E147,選手登録!$O$8:$AD$57,14,0)</f>
        <v>#N/A</v>
      </c>
      <c r="AD147" s="75" t="e">
        <f t="shared" si="45"/>
        <v>#NAME?</v>
      </c>
      <c r="AE147" s="76" t="e">
        <f t="shared" si="45"/>
        <v>#NAME?</v>
      </c>
      <c r="AF147" s="74" t="e">
        <f>VLOOKUP($E147,選手登録!$O$8:$AD$57,15,0)</f>
        <v>#N/A</v>
      </c>
      <c r="AG147" s="75" t="e">
        <f t="shared" si="46"/>
        <v>#NAME?</v>
      </c>
      <c r="AH147" s="76" t="e">
        <f t="shared" si="46"/>
        <v>#NAME?</v>
      </c>
      <c r="AI147" s="74" t="e">
        <f>VLOOKUP($E147,選手登録!$O$8:$AD$57,16,0)</f>
        <v>#N/A</v>
      </c>
      <c r="AJ147" s="75" t="e">
        <f t="shared" si="47"/>
        <v>#NAME?</v>
      </c>
      <c r="AK147" s="76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2">
      <c r="A148" s="72">
        <v>11</v>
      </c>
      <c r="B148" s="72" t="b">
        <f t="shared" si="50"/>
        <v>0</v>
      </c>
      <c r="C148" s="72" t="b">
        <f t="shared" si="50"/>
        <v>0</v>
      </c>
      <c r="D148" s="72" t="b">
        <f t="shared" si="50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4"/>
        <v>#NAME?</v>
      </c>
      <c r="AB148" s="76" t="e">
        <f t="shared" si="44"/>
        <v>#NAME?</v>
      </c>
      <c r="AC148" s="74" t="e">
        <f>VLOOKUP($E148,選手登録!$O$8:$AD$57,14,0)</f>
        <v>#N/A</v>
      </c>
      <c r="AD148" s="75" t="e">
        <f t="shared" si="45"/>
        <v>#NAME?</v>
      </c>
      <c r="AE148" s="76" t="e">
        <f t="shared" si="45"/>
        <v>#NAME?</v>
      </c>
      <c r="AF148" s="74" t="e">
        <f>VLOOKUP($E148,選手登録!$O$8:$AD$57,15,0)</f>
        <v>#N/A</v>
      </c>
      <c r="AG148" s="75" t="e">
        <f t="shared" si="46"/>
        <v>#NAME?</v>
      </c>
      <c r="AH148" s="76" t="e">
        <f t="shared" si="46"/>
        <v>#NAME?</v>
      </c>
      <c r="AI148" s="74" t="e">
        <f>VLOOKUP($E148,選手登録!$O$8:$AD$57,16,0)</f>
        <v>#N/A</v>
      </c>
      <c r="AJ148" s="75" t="e">
        <f t="shared" si="47"/>
        <v>#NAME?</v>
      </c>
      <c r="AK148" s="76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2">
      <c r="A149" s="72">
        <v>12</v>
      </c>
      <c r="B149" s="72" t="b">
        <f t="shared" si="50"/>
        <v>0</v>
      </c>
      <c r="C149" s="72" t="b">
        <f t="shared" si="50"/>
        <v>0</v>
      </c>
      <c r="D149" s="72" t="b">
        <f t="shared" si="50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4"/>
        <v>#NAME?</v>
      </c>
      <c r="AB149" s="76" t="e">
        <f t="shared" si="44"/>
        <v>#NAME?</v>
      </c>
      <c r="AC149" s="74" t="e">
        <f>VLOOKUP($E149,選手登録!$O$8:$AD$57,14,0)</f>
        <v>#N/A</v>
      </c>
      <c r="AD149" s="75" t="e">
        <f t="shared" si="45"/>
        <v>#NAME?</v>
      </c>
      <c r="AE149" s="76" t="e">
        <f t="shared" si="45"/>
        <v>#NAME?</v>
      </c>
      <c r="AF149" s="74" t="e">
        <f>VLOOKUP($E149,選手登録!$O$8:$AD$57,15,0)</f>
        <v>#N/A</v>
      </c>
      <c r="AG149" s="75" t="e">
        <f t="shared" si="46"/>
        <v>#NAME?</v>
      </c>
      <c r="AH149" s="76" t="e">
        <f t="shared" si="46"/>
        <v>#NAME?</v>
      </c>
      <c r="AI149" s="74" t="e">
        <f>VLOOKUP($E149,選手登録!$O$8:$AD$57,16,0)</f>
        <v>#N/A</v>
      </c>
      <c r="AJ149" s="75" t="e">
        <f t="shared" si="47"/>
        <v>#NAME?</v>
      </c>
      <c r="AK149" s="76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京都両洋高等学校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全国高等学校総合体育大会 柔道競技（個人試合）京都府予選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6</v>
      </c>
      <c r="D160" s="70" t="str">
        <f>選手登録!$B$3</f>
        <v>京都両洋高等学校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（両洋）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52">VLOOKUP($E164,データ,13,0)</f>
        <v>#NAME?</v>
      </c>
      <c r="AB164" s="76" t="e">
        <f t="shared" si="52"/>
        <v>#NAME?</v>
      </c>
      <c r="AC164" s="74" t="e">
        <f>VLOOKUP($E164,選手登録!$O$8:$AD$57,14,0)</f>
        <v>#N/A</v>
      </c>
      <c r="AD164" s="75" t="e">
        <f t="shared" ref="AD164:AE175" si="53">VLOOKUP($E164,データ,13,0)</f>
        <v>#NAME?</v>
      </c>
      <c r="AE164" s="76" t="e">
        <f t="shared" si="53"/>
        <v>#NAME?</v>
      </c>
      <c r="AF164" s="74" t="e">
        <f>VLOOKUP($E164,選手登録!$O$8:$AD$57,15,0)</f>
        <v>#N/A</v>
      </c>
      <c r="AG164" s="75" t="e">
        <f t="shared" ref="AG164:AH175" si="54">VLOOKUP($E164,データ,13,0)</f>
        <v>#NAME?</v>
      </c>
      <c r="AH164" s="76" t="e">
        <f t="shared" si="54"/>
        <v>#NAME?</v>
      </c>
      <c r="AI164" s="74" t="e">
        <f>VLOOKUP($E164,選手登録!$O$8:$AD$57,16,0)</f>
        <v>#N/A</v>
      </c>
      <c r="AJ164" s="75" t="e">
        <f t="shared" ref="AJ164:AK175" si="55">VLOOKUP($E164,データ,13,0)</f>
        <v>#NAME?</v>
      </c>
      <c r="AK164" s="76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8">IF($AI$5=1,1,IF($AI$5=2,11,IF($AI$5=3,21)))</f>
        <v>0</v>
      </c>
      <c r="C165" s="72" t="b">
        <f t="shared" si="58"/>
        <v>0</v>
      </c>
      <c r="D165" s="72" t="b">
        <f t="shared" si="58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52"/>
        <v>#NAME?</v>
      </c>
      <c r="AB165" s="76" t="e">
        <f t="shared" si="52"/>
        <v>#NAME?</v>
      </c>
      <c r="AC165" s="74" t="e">
        <f>VLOOKUP($E165,選手登録!$O$8:$AD$57,14,0)</f>
        <v>#N/A</v>
      </c>
      <c r="AD165" s="75" t="e">
        <f t="shared" si="53"/>
        <v>#NAME?</v>
      </c>
      <c r="AE165" s="76" t="e">
        <f t="shared" si="53"/>
        <v>#NAME?</v>
      </c>
      <c r="AF165" s="74" t="e">
        <f>VLOOKUP($E165,選手登録!$O$8:$AD$57,15,0)</f>
        <v>#N/A</v>
      </c>
      <c r="AG165" s="75" t="e">
        <f t="shared" si="54"/>
        <v>#NAME?</v>
      </c>
      <c r="AH165" s="76" t="e">
        <f t="shared" si="54"/>
        <v>#NAME?</v>
      </c>
      <c r="AI165" s="74" t="e">
        <f>VLOOKUP($E165,選手登録!$O$8:$AD$57,16,0)</f>
        <v>#N/A</v>
      </c>
      <c r="AJ165" s="75" t="e">
        <f t="shared" si="55"/>
        <v>#NAME?</v>
      </c>
      <c r="AK165" s="76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2">
      <c r="A166" s="72">
        <v>3</v>
      </c>
      <c r="B166" s="72" t="b">
        <f t="shared" si="58"/>
        <v>0</v>
      </c>
      <c r="C166" s="72" t="b">
        <f t="shared" si="58"/>
        <v>0</v>
      </c>
      <c r="D166" s="72" t="b">
        <f t="shared" si="58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52"/>
        <v>#NAME?</v>
      </c>
      <c r="AB166" s="76" t="e">
        <f t="shared" si="52"/>
        <v>#NAME?</v>
      </c>
      <c r="AC166" s="74" t="e">
        <f>VLOOKUP($E166,選手登録!$O$8:$AD$57,14,0)</f>
        <v>#N/A</v>
      </c>
      <c r="AD166" s="75" t="e">
        <f t="shared" si="53"/>
        <v>#NAME?</v>
      </c>
      <c r="AE166" s="76" t="e">
        <f t="shared" si="53"/>
        <v>#NAME?</v>
      </c>
      <c r="AF166" s="74" t="e">
        <f>VLOOKUP($E166,選手登録!$O$8:$AD$57,15,0)</f>
        <v>#N/A</v>
      </c>
      <c r="AG166" s="75" t="e">
        <f t="shared" si="54"/>
        <v>#NAME?</v>
      </c>
      <c r="AH166" s="76" t="e">
        <f t="shared" si="54"/>
        <v>#NAME?</v>
      </c>
      <c r="AI166" s="74" t="e">
        <f>VLOOKUP($E166,選手登録!$O$8:$AD$57,16,0)</f>
        <v>#N/A</v>
      </c>
      <c r="AJ166" s="75" t="e">
        <f t="shared" si="55"/>
        <v>#NAME?</v>
      </c>
      <c r="AK166" s="76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2">
      <c r="A167" s="72">
        <v>4</v>
      </c>
      <c r="B167" s="72" t="b">
        <f t="shared" si="58"/>
        <v>0</v>
      </c>
      <c r="C167" s="72" t="b">
        <f t="shared" si="58"/>
        <v>0</v>
      </c>
      <c r="D167" s="72" t="b">
        <f t="shared" si="58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52"/>
        <v>#NAME?</v>
      </c>
      <c r="AB167" s="76" t="e">
        <f t="shared" si="52"/>
        <v>#NAME?</v>
      </c>
      <c r="AC167" s="74" t="e">
        <f>VLOOKUP($E167,選手登録!$O$8:$AD$57,14,0)</f>
        <v>#N/A</v>
      </c>
      <c r="AD167" s="75" t="e">
        <f t="shared" si="53"/>
        <v>#NAME?</v>
      </c>
      <c r="AE167" s="76" t="e">
        <f t="shared" si="53"/>
        <v>#NAME?</v>
      </c>
      <c r="AF167" s="74" t="e">
        <f>VLOOKUP($E167,選手登録!$O$8:$AD$57,15,0)</f>
        <v>#N/A</v>
      </c>
      <c r="AG167" s="75" t="e">
        <f t="shared" si="54"/>
        <v>#NAME?</v>
      </c>
      <c r="AH167" s="76" t="e">
        <f t="shared" si="54"/>
        <v>#NAME?</v>
      </c>
      <c r="AI167" s="74" t="e">
        <f>VLOOKUP($E167,選手登録!$O$8:$AD$57,16,0)</f>
        <v>#N/A</v>
      </c>
      <c r="AJ167" s="75" t="e">
        <f t="shared" si="55"/>
        <v>#NAME?</v>
      </c>
      <c r="AK167" s="76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2">
      <c r="A168" s="72">
        <v>5</v>
      </c>
      <c r="B168" s="72" t="b">
        <f t="shared" si="58"/>
        <v>0</v>
      </c>
      <c r="C168" s="72" t="b">
        <f t="shared" si="58"/>
        <v>0</v>
      </c>
      <c r="D168" s="72" t="b">
        <f t="shared" si="58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52"/>
        <v>#NAME?</v>
      </c>
      <c r="AB168" s="76" t="e">
        <f t="shared" si="52"/>
        <v>#NAME?</v>
      </c>
      <c r="AC168" s="74" t="e">
        <f>VLOOKUP($E168,選手登録!$O$8:$AD$57,14,0)</f>
        <v>#N/A</v>
      </c>
      <c r="AD168" s="75" t="e">
        <f t="shared" si="53"/>
        <v>#NAME?</v>
      </c>
      <c r="AE168" s="76" t="e">
        <f t="shared" si="53"/>
        <v>#NAME?</v>
      </c>
      <c r="AF168" s="74" t="e">
        <f>VLOOKUP($E168,選手登録!$O$8:$AD$57,15,0)</f>
        <v>#N/A</v>
      </c>
      <c r="AG168" s="75" t="e">
        <f t="shared" si="54"/>
        <v>#NAME?</v>
      </c>
      <c r="AH168" s="76" t="e">
        <f t="shared" si="54"/>
        <v>#NAME?</v>
      </c>
      <c r="AI168" s="74" t="e">
        <f>VLOOKUP($E168,選手登録!$O$8:$AD$57,16,0)</f>
        <v>#N/A</v>
      </c>
      <c r="AJ168" s="75" t="e">
        <f t="shared" si="55"/>
        <v>#NAME?</v>
      </c>
      <c r="AK168" s="76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2">
      <c r="A169" s="72">
        <v>6</v>
      </c>
      <c r="B169" s="72" t="b">
        <f t="shared" si="58"/>
        <v>0</v>
      </c>
      <c r="C169" s="72" t="b">
        <f t="shared" si="58"/>
        <v>0</v>
      </c>
      <c r="D169" s="72" t="b">
        <f t="shared" si="58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52"/>
        <v>#NAME?</v>
      </c>
      <c r="AB169" s="76" t="e">
        <f t="shared" si="52"/>
        <v>#NAME?</v>
      </c>
      <c r="AC169" s="74" t="e">
        <f>VLOOKUP($E169,選手登録!$O$8:$AD$57,14,0)</f>
        <v>#N/A</v>
      </c>
      <c r="AD169" s="75" t="e">
        <f t="shared" si="53"/>
        <v>#NAME?</v>
      </c>
      <c r="AE169" s="76" t="e">
        <f t="shared" si="53"/>
        <v>#NAME?</v>
      </c>
      <c r="AF169" s="74" t="e">
        <f>VLOOKUP($E169,選手登録!$O$8:$AD$57,15,0)</f>
        <v>#N/A</v>
      </c>
      <c r="AG169" s="75" t="e">
        <f t="shared" si="54"/>
        <v>#NAME?</v>
      </c>
      <c r="AH169" s="76" t="e">
        <f t="shared" si="54"/>
        <v>#NAME?</v>
      </c>
      <c r="AI169" s="74" t="e">
        <f>VLOOKUP($E169,選手登録!$O$8:$AD$57,16,0)</f>
        <v>#N/A</v>
      </c>
      <c r="AJ169" s="75" t="e">
        <f t="shared" si="55"/>
        <v>#NAME?</v>
      </c>
      <c r="AK169" s="76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2">
      <c r="A170" s="72">
        <v>7</v>
      </c>
      <c r="B170" s="72" t="b">
        <f t="shared" si="58"/>
        <v>0</v>
      </c>
      <c r="C170" s="72" t="b">
        <f t="shared" si="58"/>
        <v>0</v>
      </c>
      <c r="D170" s="72" t="b">
        <f t="shared" si="58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52"/>
        <v>#NAME?</v>
      </c>
      <c r="AB170" s="76" t="e">
        <f t="shared" si="52"/>
        <v>#NAME?</v>
      </c>
      <c r="AC170" s="74" t="e">
        <f>VLOOKUP($E170,選手登録!$O$8:$AD$57,14,0)</f>
        <v>#N/A</v>
      </c>
      <c r="AD170" s="75" t="e">
        <f t="shared" si="53"/>
        <v>#NAME?</v>
      </c>
      <c r="AE170" s="76" t="e">
        <f t="shared" si="53"/>
        <v>#NAME?</v>
      </c>
      <c r="AF170" s="74" t="e">
        <f>VLOOKUP($E170,選手登録!$O$8:$AD$57,15,0)</f>
        <v>#N/A</v>
      </c>
      <c r="AG170" s="75" t="e">
        <f t="shared" si="54"/>
        <v>#NAME?</v>
      </c>
      <c r="AH170" s="76" t="e">
        <f t="shared" si="54"/>
        <v>#NAME?</v>
      </c>
      <c r="AI170" s="74" t="e">
        <f>VLOOKUP($E170,選手登録!$O$8:$AD$57,16,0)</f>
        <v>#N/A</v>
      </c>
      <c r="AJ170" s="75" t="e">
        <f t="shared" si="55"/>
        <v>#NAME?</v>
      </c>
      <c r="AK170" s="76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2">
      <c r="A171" s="72">
        <v>8</v>
      </c>
      <c r="B171" s="72" t="b">
        <f t="shared" si="58"/>
        <v>0</v>
      </c>
      <c r="C171" s="72" t="b">
        <f t="shared" si="58"/>
        <v>0</v>
      </c>
      <c r="D171" s="72" t="b">
        <f t="shared" si="58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52"/>
        <v>#NAME?</v>
      </c>
      <c r="AB171" s="76" t="e">
        <f t="shared" si="52"/>
        <v>#NAME?</v>
      </c>
      <c r="AC171" s="74" t="e">
        <f>VLOOKUP($E171,選手登録!$O$8:$AD$57,14,0)</f>
        <v>#N/A</v>
      </c>
      <c r="AD171" s="75" t="e">
        <f t="shared" si="53"/>
        <v>#NAME?</v>
      </c>
      <c r="AE171" s="76" t="e">
        <f t="shared" si="53"/>
        <v>#NAME?</v>
      </c>
      <c r="AF171" s="74" t="e">
        <f>VLOOKUP($E171,選手登録!$O$8:$AD$57,15,0)</f>
        <v>#N/A</v>
      </c>
      <c r="AG171" s="75" t="e">
        <f t="shared" si="54"/>
        <v>#NAME?</v>
      </c>
      <c r="AH171" s="76" t="e">
        <f t="shared" si="54"/>
        <v>#NAME?</v>
      </c>
      <c r="AI171" s="74" t="e">
        <f>VLOOKUP($E171,選手登録!$O$8:$AD$57,16,0)</f>
        <v>#N/A</v>
      </c>
      <c r="AJ171" s="75" t="e">
        <f t="shared" si="55"/>
        <v>#NAME?</v>
      </c>
      <c r="AK171" s="76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2">
      <c r="A172" s="72">
        <v>9</v>
      </c>
      <c r="B172" s="72" t="b">
        <f t="shared" si="58"/>
        <v>0</v>
      </c>
      <c r="C172" s="72" t="b">
        <f t="shared" si="58"/>
        <v>0</v>
      </c>
      <c r="D172" s="72" t="b">
        <f t="shared" si="58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52"/>
        <v>#NAME?</v>
      </c>
      <c r="AB172" s="76" t="e">
        <f t="shared" si="52"/>
        <v>#NAME?</v>
      </c>
      <c r="AC172" s="74" t="e">
        <f>VLOOKUP($E172,選手登録!$O$8:$AD$57,14,0)</f>
        <v>#N/A</v>
      </c>
      <c r="AD172" s="75" t="e">
        <f t="shared" si="53"/>
        <v>#NAME?</v>
      </c>
      <c r="AE172" s="76" t="e">
        <f t="shared" si="53"/>
        <v>#NAME?</v>
      </c>
      <c r="AF172" s="74" t="e">
        <f>VLOOKUP($E172,選手登録!$O$8:$AD$57,15,0)</f>
        <v>#N/A</v>
      </c>
      <c r="AG172" s="75" t="e">
        <f t="shared" si="54"/>
        <v>#NAME?</v>
      </c>
      <c r="AH172" s="76" t="e">
        <f t="shared" si="54"/>
        <v>#NAME?</v>
      </c>
      <c r="AI172" s="74" t="e">
        <f>VLOOKUP($E172,選手登録!$O$8:$AD$57,16,0)</f>
        <v>#N/A</v>
      </c>
      <c r="AJ172" s="75" t="e">
        <f t="shared" si="55"/>
        <v>#NAME?</v>
      </c>
      <c r="AK172" s="76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2">
      <c r="A173" s="72">
        <v>10</v>
      </c>
      <c r="B173" s="72" t="b">
        <f t="shared" si="58"/>
        <v>0</v>
      </c>
      <c r="C173" s="72" t="b">
        <f t="shared" si="58"/>
        <v>0</v>
      </c>
      <c r="D173" s="72" t="b">
        <f t="shared" si="58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52"/>
        <v>#NAME?</v>
      </c>
      <c r="AB173" s="76" t="e">
        <f t="shared" si="52"/>
        <v>#NAME?</v>
      </c>
      <c r="AC173" s="74" t="e">
        <f>VLOOKUP($E173,選手登録!$O$8:$AD$57,14,0)</f>
        <v>#N/A</v>
      </c>
      <c r="AD173" s="75" t="e">
        <f t="shared" si="53"/>
        <v>#NAME?</v>
      </c>
      <c r="AE173" s="76" t="e">
        <f t="shared" si="53"/>
        <v>#NAME?</v>
      </c>
      <c r="AF173" s="74" t="e">
        <f>VLOOKUP($E173,選手登録!$O$8:$AD$57,15,0)</f>
        <v>#N/A</v>
      </c>
      <c r="AG173" s="75" t="e">
        <f t="shared" si="54"/>
        <v>#NAME?</v>
      </c>
      <c r="AH173" s="76" t="e">
        <f t="shared" si="54"/>
        <v>#NAME?</v>
      </c>
      <c r="AI173" s="74" t="e">
        <f>VLOOKUP($E173,選手登録!$O$8:$AD$57,16,0)</f>
        <v>#N/A</v>
      </c>
      <c r="AJ173" s="75" t="e">
        <f t="shared" si="55"/>
        <v>#NAME?</v>
      </c>
      <c r="AK173" s="76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2">
      <c r="A174" s="72">
        <v>11</v>
      </c>
      <c r="B174" s="72" t="b">
        <f t="shared" si="58"/>
        <v>0</v>
      </c>
      <c r="C174" s="72" t="b">
        <f t="shared" si="58"/>
        <v>0</v>
      </c>
      <c r="D174" s="72" t="b">
        <f t="shared" si="58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52"/>
        <v>#NAME?</v>
      </c>
      <c r="AB174" s="76" t="e">
        <f t="shared" si="52"/>
        <v>#NAME?</v>
      </c>
      <c r="AC174" s="74" t="e">
        <f>VLOOKUP($E174,選手登録!$O$8:$AD$57,14,0)</f>
        <v>#N/A</v>
      </c>
      <c r="AD174" s="75" t="e">
        <f t="shared" si="53"/>
        <v>#NAME?</v>
      </c>
      <c r="AE174" s="76" t="e">
        <f t="shared" si="53"/>
        <v>#NAME?</v>
      </c>
      <c r="AF174" s="74" t="e">
        <f>VLOOKUP($E174,選手登録!$O$8:$AD$57,15,0)</f>
        <v>#N/A</v>
      </c>
      <c r="AG174" s="75" t="e">
        <f t="shared" si="54"/>
        <v>#NAME?</v>
      </c>
      <c r="AH174" s="76" t="e">
        <f t="shared" si="54"/>
        <v>#NAME?</v>
      </c>
      <c r="AI174" s="74" t="e">
        <f>VLOOKUP($E174,選手登録!$O$8:$AD$57,16,0)</f>
        <v>#N/A</v>
      </c>
      <c r="AJ174" s="75" t="e">
        <f t="shared" si="55"/>
        <v>#NAME?</v>
      </c>
      <c r="AK174" s="76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2">
      <c r="A175" s="72">
        <v>12</v>
      </c>
      <c r="B175" s="72" t="b">
        <f t="shared" si="58"/>
        <v>0</v>
      </c>
      <c r="C175" s="72" t="b">
        <f t="shared" si="58"/>
        <v>0</v>
      </c>
      <c r="D175" s="72" t="b">
        <f t="shared" si="58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52"/>
        <v>#NAME?</v>
      </c>
      <c r="AB175" s="76" t="e">
        <f t="shared" si="52"/>
        <v>#NAME?</v>
      </c>
      <c r="AC175" s="74" t="e">
        <f>VLOOKUP($E175,選手登録!$O$8:$AD$57,14,0)</f>
        <v>#N/A</v>
      </c>
      <c r="AD175" s="75" t="e">
        <f t="shared" si="53"/>
        <v>#NAME?</v>
      </c>
      <c r="AE175" s="76" t="e">
        <f t="shared" si="53"/>
        <v>#NAME?</v>
      </c>
      <c r="AF175" s="74" t="e">
        <f>VLOOKUP($E175,選手登録!$O$8:$AD$57,15,0)</f>
        <v>#N/A</v>
      </c>
      <c r="AG175" s="75" t="e">
        <f t="shared" si="54"/>
        <v>#NAME?</v>
      </c>
      <c r="AH175" s="76" t="e">
        <f t="shared" si="54"/>
        <v>#NAME?</v>
      </c>
      <c r="AI175" s="74" t="e">
        <f>VLOOKUP($E175,選手登録!$O$8:$AD$57,16,0)</f>
        <v>#N/A</v>
      </c>
      <c r="AJ175" s="75" t="e">
        <f t="shared" si="55"/>
        <v>#NAME?</v>
      </c>
      <c r="AK175" s="76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京都両洋高等学校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全国高等学校総合体育大会 柔道競技（個人試合）京都府予選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6</v>
      </c>
      <c r="D186" s="70" t="str">
        <f>選手登録!$B$3</f>
        <v>京都両洋高等学校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（両洋）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60">VLOOKUP($E190,データ,13,0)</f>
        <v>#NAME?</v>
      </c>
      <c r="AB190" s="76" t="e">
        <f t="shared" si="60"/>
        <v>#NAME?</v>
      </c>
      <c r="AC190" s="74" t="e">
        <f>VLOOKUP($E190,選手登録!$O$8:$AD$57,14,0)</f>
        <v>#N/A</v>
      </c>
      <c r="AD190" s="75" t="e">
        <f t="shared" ref="AD190:AE201" si="61">VLOOKUP($E190,データ,13,0)</f>
        <v>#NAME?</v>
      </c>
      <c r="AE190" s="76" t="e">
        <f t="shared" si="61"/>
        <v>#NAME?</v>
      </c>
      <c r="AF190" s="74" t="e">
        <f>VLOOKUP($E190,選手登録!$O$8:$AD$57,15,0)</f>
        <v>#N/A</v>
      </c>
      <c r="AG190" s="75" t="e">
        <f t="shared" ref="AG190:AH201" si="62">VLOOKUP($E190,データ,13,0)</f>
        <v>#NAME?</v>
      </c>
      <c r="AH190" s="76" t="e">
        <f t="shared" si="62"/>
        <v>#NAME?</v>
      </c>
      <c r="AI190" s="74" t="e">
        <f>VLOOKUP($E190,選手登録!$O$8:$AD$57,16,0)</f>
        <v>#N/A</v>
      </c>
      <c r="AJ190" s="75" t="e">
        <f t="shared" ref="AJ190:AK201" si="63">VLOOKUP($E190,データ,13,0)</f>
        <v>#NAME?</v>
      </c>
      <c r="AK190" s="76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6">IF($AI$5=1,1,IF($AI$5=2,11,IF($AI$5=3,21)))</f>
        <v>0</v>
      </c>
      <c r="C191" s="72" t="b">
        <f t="shared" si="66"/>
        <v>0</v>
      </c>
      <c r="D191" s="72" t="b">
        <f t="shared" si="66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60"/>
        <v>#NAME?</v>
      </c>
      <c r="AB191" s="76" t="e">
        <f t="shared" si="60"/>
        <v>#NAME?</v>
      </c>
      <c r="AC191" s="74" t="e">
        <f>VLOOKUP($E191,選手登録!$O$8:$AD$57,14,0)</f>
        <v>#N/A</v>
      </c>
      <c r="AD191" s="75" t="e">
        <f t="shared" si="61"/>
        <v>#NAME?</v>
      </c>
      <c r="AE191" s="76" t="e">
        <f t="shared" si="61"/>
        <v>#NAME?</v>
      </c>
      <c r="AF191" s="74" t="e">
        <f>VLOOKUP($E191,選手登録!$O$8:$AD$57,15,0)</f>
        <v>#N/A</v>
      </c>
      <c r="AG191" s="75" t="e">
        <f t="shared" si="62"/>
        <v>#NAME?</v>
      </c>
      <c r="AH191" s="76" t="e">
        <f t="shared" si="62"/>
        <v>#NAME?</v>
      </c>
      <c r="AI191" s="74" t="e">
        <f>VLOOKUP($E191,選手登録!$O$8:$AD$57,16,0)</f>
        <v>#N/A</v>
      </c>
      <c r="AJ191" s="75" t="e">
        <f t="shared" si="63"/>
        <v>#NAME?</v>
      </c>
      <c r="AK191" s="76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2">
      <c r="A192" s="72">
        <v>3</v>
      </c>
      <c r="B192" s="72" t="b">
        <f t="shared" si="66"/>
        <v>0</v>
      </c>
      <c r="C192" s="72" t="b">
        <f t="shared" si="66"/>
        <v>0</v>
      </c>
      <c r="D192" s="72" t="b">
        <f t="shared" si="66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60"/>
        <v>#NAME?</v>
      </c>
      <c r="AB192" s="76" t="e">
        <f t="shared" si="60"/>
        <v>#NAME?</v>
      </c>
      <c r="AC192" s="74" t="e">
        <f>VLOOKUP($E192,選手登録!$O$8:$AD$57,14,0)</f>
        <v>#N/A</v>
      </c>
      <c r="AD192" s="75" t="e">
        <f t="shared" si="61"/>
        <v>#NAME?</v>
      </c>
      <c r="AE192" s="76" t="e">
        <f t="shared" si="61"/>
        <v>#NAME?</v>
      </c>
      <c r="AF192" s="74" t="e">
        <f>VLOOKUP($E192,選手登録!$O$8:$AD$57,15,0)</f>
        <v>#N/A</v>
      </c>
      <c r="AG192" s="75" t="e">
        <f t="shared" si="62"/>
        <v>#NAME?</v>
      </c>
      <c r="AH192" s="76" t="e">
        <f t="shared" si="62"/>
        <v>#NAME?</v>
      </c>
      <c r="AI192" s="74" t="e">
        <f>VLOOKUP($E192,選手登録!$O$8:$AD$57,16,0)</f>
        <v>#N/A</v>
      </c>
      <c r="AJ192" s="75" t="e">
        <f t="shared" si="63"/>
        <v>#NAME?</v>
      </c>
      <c r="AK192" s="76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2">
      <c r="A193" s="72">
        <v>4</v>
      </c>
      <c r="B193" s="72" t="b">
        <f t="shared" si="66"/>
        <v>0</v>
      </c>
      <c r="C193" s="72" t="b">
        <f t="shared" si="66"/>
        <v>0</v>
      </c>
      <c r="D193" s="72" t="b">
        <f t="shared" si="66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60"/>
        <v>#NAME?</v>
      </c>
      <c r="AB193" s="76" t="e">
        <f t="shared" si="60"/>
        <v>#NAME?</v>
      </c>
      <c r="AC193" s="74" t="e">
        <f>VLOOKUP($E193,選手登録!$O$8:$AD$57,14,0)</f>
        <v>#N/A</v>
      </c>
      <c r="AD193" s="75" t="e">
        <f t="shared" si="61"/>
        <v>#NAME?</v>
      </c>
      <c r="AE193" s="76" t="e">
        <f t="shared" si="61"/>
        <v>#NAME?</v>
      </c>
      <c r="AF193" s="74" t="e">
        <f>VLOOKUP($E193,選手登録!$O$8:$AD$57,15,0)</f>
        <v>#N/A</v>
      </c>
      <c r="AG193" s="75" t="e">
        <f t="shared" si="62"/>
        <v>#NAME?</v>
      </c>
      <c r="AH193" s="76" t="e">
        <f t="shared" si="62"/>
        <v>#NAME?</v>
      </c>
      <c r="AI193" s="74" t="e">
        <f>VLOOKUP($E193,選手登録!$O$8:$AD$57,16,0)</f>
        <v>#N/A</v>
      </c>
      <c r="AJ193" s="75" t="e">
        <f t="shared" si="63"/>
        <v>#NAME?</v>
      </c>
      <c r="AK193" s="76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2">
      <c r="A194" s="72">
        <v>5</v>
      </c>
      <c r="B194" s="72" t="b">
        <f t="shared" si="66"/>
        <v>0</v>
      </c>
      <c r="C194" s="72" t="b">
        <f t="shared" si="66"/>
        <v>0</v>
      </c>
      <c r="D194" s="72" t="b">
        <f t="shared" si="66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60"/>
        <v>#NAME?</v>
      </c>
      <c r="AB194" s="76" t="e">
        <f t="shared" si="60"/>
        <v>#NAME?</v>
      </c>
      <c r="AC194" s="74" t="e">
        <f>VLOOKUP($E194,選手登録!$O$8:$AD$57,14,0)</f>
        <v>#N/A</v>
      </c>
      <c r="AD194" s="75" t="e">
        <f t="shared" si="61"/>
        <v>#NAME?</v>
      </c>
      <c r="AE194" s="76" t="e">
        <f t="shared" si="61"/>
        <v>#NAME?</v>
      </c>
      <c r="AF194" s="74" t="e">
        <f>VLOOKUP($E194,選手登録!$O$8:$AD$57,15,0)</f>
        <v>#N/A</v>
      </c>
      <c r="AG194" s="75" t="e">
        <f t="shared" si="62"/>
        <v>#NAME?</v>
      </c>
      <c r="AH194" s="76" t="e">
        <f t="shared" si="62"/>
        <v>#NAME?</v>
      </c>
      <c r="AI194" s="74" t="e">
        <f>VLOOKUP($E194,選手登録!$O$8:$AD$57,16,0)</f>
        <v>#N/A</v>
      </c>
      <c r="AJ194" s="75" t="e">
        <f t="shared" si="63"/>
        <v>#NAME?</v>
      </c>
      <c r="AK194" s="76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2">
      <c r="A195" s="72">
        <v>6</v>
      </c>
      <c r="B195" s="72" t="b">
        <f t="shared" si="66"/>
        <v>0</v>
      </c>
      <c r="C195" s="72" t="b">
        <f t="shared" si="66"/>
        <v>0</v>
      </c>
      <c r="D195" s="72" t="b">
        <f t="shared" si="66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60"/>
        <v>#NAME?</v>
      </c>
      <c r="AB195" s="76" t="e">
        <f t="shared" si="60"/>
        <v>#NAME?</v>
      </c>
      <c r="AC195" s="74" t="e">
        <f>VLOOKUP($E195,選手登録!$O$8:$AD$57,14,0)</f>
        <v>#N/A</v>
      </c>
      <c r="AD195" s="75" t="e">
        <f t="shared" si="61"/>
        <v>#NAME?</v>
      </c>
      <c r="AE195" s="76" t="e">
        <f t="shared" si="61"/>
        <v>#NAME?</v>
      </c>
      <c r="AF195" s="74" t="e">
        <f>VLOOKUP($E195,選手登録!$O$8:$AD$57,15,0)</f>
        <v>#N/A</v>
      </c>
      <c r="AG195" s="75" t="e">
        <f t="shared" si="62"/>
        <v>#NAME?</v>
      </c>
      <c r="AH195" s="76" t="e">
        <f t="shared" si="62"/>
        <v>#NAME?</v>
      </c>
      <c r="AI195" s="74" t="e">
        <f>VLOOKUP($E195,選手登録!$O$8:$AD$57,16,0)</f>
        <v>#N/A</v>
      </c>
      <c r="AJ195" s="75" t="e">
        <f t="shared" si="63"/>
        <v>#NAME?</v>
      </c>
      <c r="AK195" s="76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2">
      <c r="A196" s="72">
        <v>7</v>
      </c>
      <c r="B196" s="72" t="b">
        <f t="shared" si="66"/>
        <v>0</v>
      </c>
      <c r="C196" s="72" t="b">
        <f t="shared" si="66"/>
        <v>0</v>
      </c>
      <c r="D196" s="72" t="b">
        <f t="shared" si="66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60"/>
        <v>#NAME?</v>
      </c>
      <c r="AB196" s="76" t="e">
        <f t="shared" si="60"/>
        <v>#NAME?</v>
      </c>
      <c r="AC196" s="74" t="e">
        <f>VLOOKUP($E196,選手登録!$O$8:$AD$57,14,0)</f>
        <v>#N/A</v>
      </c>
      <c r="AD196" s="75" t="e">
        <f t="shared" si="61"/>
        <v>#NAME?</v>
      </c>
      <c r="AE196" s="76" t="e">
        <f t="shared" si="61"/>
        <v>#NAME?</v>
      </c>
      <c r="AF196" s="74" t="e">
        <f>VLOOKUP($E196,選手登録!$O$8:$AD$57,15,0)</f>
        <v>#N/A</v>
      </c>
      <c r="AG196" s="75" t="e">
        <f t="shared" si="62"/>
        <v>#NAME?</v>
      </c>
      <c r="AH196" s="76" t="e">
        <f t="shared" si="62"/>
        <v>#NAME?</v>
      </c>
      <c r="AI196" s="74" t="e">
        <f>VLOOKUP($E196,選手登録!$O$8:$AD$57,16,0)</f>
        <v>#N/A</v>
      </c>
      <c r="AJ196" s="75" t="e">
        <f t="shared" si="63"/>
        <v>#NAME?</v>
      </c>
      <c r="AK196" s="76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2">
      <c r="A197" s="72">
        <v>8</v>
      </c>
      <c r="B197" s="72" t="b">
        <f t="shared" si="66"/>
        <v>0</v>
      </c>
      <c r="C197" s="72" t="b">
        <f t="shared" si="66"/>
        <v>0</v>
      </c>
      <c r="D197" s="72" t="b">
        <f t="shared" si="66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60"/>
        <v>#NAME?</v>
      </c>
      <c r="AB197" s="76" t="e">
        <f t="shared" si="60"/>
        <v>#NAME?</v>
      </c>
      <c r="AC197" s="74" t="e">
        <f>VLOOKUP($E197,選手登録!$O$8:$AD$57,14,0)</f>
        <v>#N/A</v>
      </c>
      <c r="AD197" s="75" t="e">
        <f t="shared" si="61"/>
        <v>#NAME?</v>
      </c>
      <c r="AE197" s="76" t="e">
        <f t="shared" si="61"/>
        <v>#NAME?</v>
      </c>
      <c r="AF197" s="74" t="e">
        <f>VLOOKUP($E197,選手登録!$O$8:$AD$57,15,0)</f>
        <v>#N/A</v>
      </c>
      <c r="AG197" s="75" t="e">
        <f t="shared" si="62"/>
        <v>#NAME?</v>
      </c>
      <c r="AH197" s="76" t="e">
        <f t="shared" si="62"/>
        <v>#NAME?</v>
      </c>
      <c r="AI197" s="74" t="e">
        <f>VLOOKUP($E197,選手登録!$O$8:$AD$57,16,0)</f>
        <v>#N/A</v>
      </c>
      <c r="AJ197" s="75" t="e">
        <f t="shared" si="63"/>
        <v>#NAME?</v>
      </c>
      <c r="AK197" s="76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2">
      <c r="A198" s="72">
        <v>9</v>
      </c>
      <c r="B198" s="72" t="b">
        <f t="shared" si="66"/>
        <v>0</v>
      </c>
      <c r="C198" s="72" t="b">
        <f t="shared" si="66"/>
        <v>0</v>
      </c>
      <c r="D198" s="72" t="b">
        <f t="shared" si="66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60"/>
        <v>#NAME?</v>
      </c>
      <c r="AB198" s="76" t="e">
        <f t="shared" si="60"/>
        <v>#NAME?</v>
      </c>
      <c r="AC198" s="74" t="e">
        <f>VLOOKUP($E198,選手登録!$O$8:$AD$57,14,0)</f>
        <v>#N/A</v>
      </c>
      <c r="AD198" s="75" t="e">
        <f t="shared" si="61"/>
        <v>#NAME?</v>
      </c>
      <c r="AE198" s="76" t="e">
        <f t="shared" si="61"/>
        <v>#NAME?</v>
      </c>
      <c r="AF198" s="74" t="e">
        <f>VLOOKUP($E198,選手登録!$O$8:$AD$57,15,0)</f>
        <v>#N/A</v>
      </c>
      <c r="AG198" s="75" t="e">
        <f t="shared" si="62"/>
        <v>#NAME?</v>
      </c>
      <c r="AH198" s="76" t="e">
        <f t="shared" si="62"/>
        <v>#NAME?</v>
      </c>
      <c r="AI198" s="74" t="e">
        <f>VLOOKUP($E198,選手登録!$O$8:$AD$57,16,0)</f>
        <v>#N/A</v>
      </c>
      <c r="AJ198" s="75" t="e">
        <f t="shared" si="63"/>
        <v>#NAME?</v>
      </c>
      <c r="AK198" s="76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2">
      <c r="A199" s="72">
        <v>10</v>
      </c>
      <c r="B199" s="72" t="b">
        <f t="shared" si="66"/>
        <v>0</v>
      </c>
      <c r="C199" s="72" t="b">
        <f t="shared" si="66"/>
        <v>0</v>
      </c>
      <c r="D199" s="72" t="b">
        <f t="shared" si="66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60"/>
        <v>#NAME?</v>
      </c>
      <c r="AB199" s="76" t="e">
        <f t="shared" si="60"/>
        <v>#NAME?</v>
      </c>
      <c r="AC199" s="74" t="e">
        <f>VLOOKUP($E199,選手登録!$O$8:$AD$57,14,0)</f>
        <v>#N/A</v>
      </c>
      <c r="AD199" s="75" t="e">
        <f t="shared" si="61"/>
        <v>#NAME?</v>
      </c>
      <c r="AE199" s="76" t="e">
        <f t="shared" si="61"/>
        <v>#NAME?</v>
      </c>
      <c r="AF199" s="74" t="e">
        <f>VLOOKUP($E199,選手登録!$O$8:$AD$57,15,0)</f>
        <v>#N/A</v>
      </c>
      <c r="AG199" s="75" t="e">
        <f t="shared" si="62"/>
        <v>#NAME?</v>
      </c>
      <c r="AH199" s="76" t="e">
        <f t="shared" si="62"/>
        <v>#NAME?</v>
      </c>
      <c r="AI199" s="74" t="e">
        <f>VLOOKUP($E199,選手登録!$O$8:$AD$57,16,0)</f>
        <v>#N/A</v>
      </c>
      <c r="AJ199" s="75" t="e">
        <f t="shared" si="63"/>
        <v>#NAME?</v>
      </c>
      <c r="AK199" s="76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2">
      <c r="A200" s="72">
        <v>11</v>
      </c>
      <c r="B200" s="72" t="b">
        <f t="shared" si="66"/>
        <v>0</v>
      </c>
      <c r="C200" s="72" t="b">
        <f t="shared" si="66"/>
        <v>0</v>
      </c>
      <c r="D200" s="72" t="b">
        <f t="shared" si="66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60"/>
        <v>#NAME?</v>
      </c>
      <c r="AB200" s="76" t="e">
        <f t="shared" si="60"/>
        <v>#NAME?</v>
      </c>
      <c r="AC200" s="74" t="e">
        <f>VLOOKUP($E200,選手登録!$O$8:$AD$57,14,0)</f>
        <v>#N/A</v>
      </c>
      <c r="AD200" s="75" t="e">
        <f t="shared" si="61"/>
        <v>#NAME?</v>
      </c>
      <c r="AE200" s="76" t="e">
        <f t="shared" si="61"/>
        <v>#NAME?</v>
      </c>
      <c r="AF200" s="74" t="e">
        <f>VLOOKUP($E200,選手登録!$O$8:$AD$57,15,0)</f>
        <v>#N/A</v>
      </c>
      <c r="AG200" s="75" t="e">
        <f t="shared" si="62"/>
        <v>#NAME?</v>
      </c>
      <c r="AH200" s="76" t="e">
        <f t="shared" si="62"/>
        <v>#NAME?</v>
      </c>
      <c r="AI200" s="74" t="e">
        <f>VLOOKUP($E200,選手登録!$O$8:$AD$57,16,0)</f>
        <v>#N/A</v>
      </c>
      <c r="AJ200" s="75" t="e">
        <f t="shared" si="63"/>
        <v>#NAME?</v>
      </c>
      <c r="AK200" s="76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2">
      <c r="A201" s="72">
        <v>12</v>
      </c>
      <c r="B201" s="72" t="b">
        <f t="shared" si="66"/>
        <v>0</v>
      </c>
      <c r="C201" s="72" t="b">
        <f t="shared" si="66"/>
        <v>0</v>
      </c>
      <c r="D201" s="72" t="b">
        <f t="shared" si="66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60"/>
        <v>#NAME?</v>
      </c>
      <c r="AB201" s="76" t="e">
        <f t="shared" si="60"/>
        <v>#NAME?</v>
      </c>
      <c r="AC201" s="74" t="e">
        <f>VLOOKUP($E201,選手登録!$O$8:$AD$57,14,0)</f>
        <v>#N/A</v>
      </c>
      <c r="AD201" s="75" t="e">
        <f t="shared" si="61"/>
        <v>#NAME?</v>
      </c>
      <c r="AE201" s="76" t="e">
        <f t="shared" si="61"/>
        <v>#NAME?</v>
      </c>
      <c r="AF201" s="74" t="e">
        <f>VLOOKUP($E201,選手登録!$O$8:$AD$57,15,0)</f>
        <v>#N/A</v>
      </c>
      <c r="AG201" s="75" t="e">
        <f t="shared" si="62"/>
        <v>#NAME?</v>
      </c>
      <c r="AH201" s="76" t="e">
        <f t="shared" si="62"/>
        <v>#NAME?</v>
      </c>
      <c r="AI201" s="74" t="e">
        <f>VLOOKUP($E201,選手登録!$O$8:$AD$57,16,0)</f>
        <v>#N/A</v>
      </c>
      <c r="AJ201" s="75" t="e">
        <f t="shared" si="63"/>
        <v>#NAME?</v>
      </c>
      <c r="AK201" s="76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京都両洋高等学校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Z171:AB171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I146:AK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E163:K163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E71:K71"/>
    <mergeCell ref="L71:R71"/>
    <mergeCell ref="Z71:AB71"/>
    <mergeCell ref="AC71:AE71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B127:AC127"/>
    <mergeCell ref="H136:L136"/>
    <mergeCell ref="N136:W136"/>
    <mergeCell ref="E137:K137"/>
    <mergeCell ref="L137:R137"/>
    <mergeCell ref="AI119:AK119"/>
    <mergeCell ref="AI120:AK120"/>
    <mergeCell ref="D133:N133"/>
    <mergeCell ref="O133:R133"/>
    <mergeCell ref="S133:X133"/>
    <mergeCell ref="Y133:AD133"/>
    <mergeCell ref="A128:AK128"/>
    <mergeCell ref="AE133:AK133"/>
    <mergeCell ref="A118:D118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A137:D137"/>
    <mergeCell ref="A133:C133"/>
    <mergeCell ref="A129:AK129"/>
    <mergeCell ref="B130:K130"/>
    <mergeCell ref="S130:V130"/>
    <mergeCell ref="W130:AG130"/>
    <mergeCell ref="AH130:AI130"/>
    <mergeCell ref="A131:AK131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L147:R147"/>
    <mergeCell ref="Z147:AB147"/>
    <mergeCell ref="AC147:AE147"/>
    <mergeCell ref="AF147:AH147"/>
    <mergeCell ref="AI147:AK147"/>
    <mergeCell ref="AI143:AK143"/>
    <mergeCell ref="AF163:AH163"/>
    <mergeCell ref="AF169:AH169"/>
    <mergeCell ref="AI169:AK169"/>
    <mergeCell ref="L165:R165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2" x14ac:dyDescent="0.2"/>
  <cols>
    <col min="3" max="3" width="3.77734375" customWidth="1"/>
    <col min="4" max="4" width="11.21875" customWidth="1"/>
    <col min="6" max="6" width="4.6640625" customWidth="1"/>
    <col min="8" max="8" width="3.44140625" customWidth="1"/>
    <col min="9" max="9" width="22.109375" customWidth="1"/>
    <col min="10" max="10" width="18.109375" customWidth="1"/>
    <col min="11" max="11" width="33.33203125" customWidth="1"/>
    <col min="12" max="12" width="23.6640625" customWidth="1"/>
  </cols>
  <sheetData>
    <row r="1" spans="1:13" x14ac:dyDescent="0.2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2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39.6" x14ac:dyDescent="0.2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2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2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2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2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2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2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85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5.05" customHeight="1" x14ac:dyDescent="0.2">
      <c r="A2" s="82" t="s">
        <v>164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3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6</v>
      </c>
      <c r="D4" s="70" t="str">
        <f>選手登録!$B$3</f>
        <v>京都両洋高等学校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（両洋）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京都両洋高等学校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全国高等学校総合体育大会 柔道競技（個人試合）京都府予選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6</v>
      </c>
      <c r="D30" s="70" t="str">
        <f>選手登録!$B$3</f>
        <v>京都両洋高等学校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（両洋）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京都両洋高等学校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全国高等学校総合体育大会 柔道競技（個人試合）京都府予選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6</v>
      </c>
      <c r="D56" s="70" t="str">
        <f>選手登録!$B$3</f>
        <v>京都両洋高等学校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（両洋）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京都両洋高等学校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全国高等学校総合体育大会 柔道競技（個人試合）京都府予選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6</v>
      </c>
      <c r="D82" s="70" t="str">
        <f>選手登録!$B$3</f>
        <v>京都両洋高等学校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（両洋）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京都両洋高等学校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全国高等学校総合体育大会 柔道競技（個人試合）京都府予選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6</v>
      </c>
      <c r="D108" s="70" t="str">
        <f>選手登録!$B$3</f>
        <v>京都両洋高等学校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（両洋）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京都両洋高等学校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全国高等学校総合体育大会 柔道競技（個人試合）京都府予選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6</v>
      </c>
      <c r="D134" s="70" t="str">
        <f>選手登録!$B$3</f>
        <v>京都両洋高等学校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（両洋）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京都両洋高等学校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全国高等学校総合体育大会 柔道競技（個人試合）京都府予選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6</v>
      </c>
      <c r="D160" s="70" t="str">
        <f>選手登録!$B$3</f>
        <v>京都両洋高等学校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（両洋）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京都両洋高等学校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全国高等学校総合体育大会 柔道競技（個人試合）京都府予選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6</v>
      </c>
      <c r="D186" s="70" t="str">
        <f>選手登録!$B$3</f>
        <v>京都両洋高等学校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（両洋）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167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京都両洋高等学校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6</v>
      </c>
      <c r="D4" s="70" t="str">
        <f>選手登録!$B$3</f>
        <v>京都両洋高等学校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（両洋）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京都両洋高等学校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京都府高等学校柔道選手権大会（個人試合）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兼　第66回 近畿高等学校柔道新人大会（個人試合）京都府予選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6</v>
      </c>
      <c r="D30" s="70" t="str">
        <f>選手登録!$B$3</f>
        <v>京都両洋高等学校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（両洋）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京都両洋高等学校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京都府高等学校柔道選手権大会（個人試合）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兼　第66回 近畿高等学校柔道新人大会（個人試合）京都府予選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6</v>
      </c>
      <c r="D56" s="70" t="str">
        <f>選手登録!$B$3</f>
        <v>京都両洋高等学校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（両洋）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京都両洋高等学校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京都府高等学校柔道選手権大会（個人試合）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兼　第66回 近畿高等学校柔道新人大会（個人試合）京都府予選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6</v>
      </c>
      <c r="D82" s="70" t="str">
        <f>選手登録!$B$3</f>
        <v>京都両洋高等学校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（両洋）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京都両洋高等学校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京都府高等学校柔道選手権大会（個人試合）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兼　第66回 近畿高等学校柔道新人大会（個人試合）京都府予選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6</v>
      </c>
      <c r="D108" s="70" t="str">
        <f>選手登録!$B$3</f>
        <v>京都両洋高等学校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（両洋）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京都両洋高等学校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京都府高等学校柔道選手権大会（個人試合）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兼　第66回 近畿高等学校柔道新人大会（個人試合）京都府予選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6</v>
      </c>
      <c r="D134" s="70" t="str">
        <f>選手登録!$B$3</f>
        <v>京都両洋高等学校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（両洋）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京都両洋高等学校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京都府高等学校柔道選手権大会（個人試合）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兼　第66回 近畿高等学校柔道新人大会（個人試合）京都府予選　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6</v>
      </c>
      <c r="D160" s="70" t="str">
        <f>選手登録!$B$3</f>
        <v>京都両洋高等学校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（両洋）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京都両洋高等学校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京都府高等学校柔道選手権大会（個人試合）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兼　第66回 近畿高等学校柔道新人大会（個人試合）京都府予選　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6</v>
      </c>
      <c r="D186" s="70" t="str">
        <f>選手登録!$B$3</f>
        <v>京都両洋高等学校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（両洋）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京都両洋高等学校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6</v>
      </c>
      <c r="D4" s="70" t="str">
        <f>選手登録!$B$3</f>
        <v>京都両洋高等学校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（両洋）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京都両洋高等学校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京都府高等学校柔道選手権大会（個人試合）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兼　第66回 近畿高等学校柔道新人大会（個人試合）京都府予選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6</v>
      </c>
      <c r="D30" s="70" t="str">
        <f>選手登録!$B$3</f>
        <v>京都両洋高等学校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（両洋）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京都両洋高等学校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京都府高等学校柔道選手権大会（個人試合）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兼　第66回 近畿高等学校柔道新人大会（個人試合）京都府予選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6</v>
      </c>
      <c r="D56" s="70" t="str">
        <f>選手登録!$B$3</f>
        <v>京都両洋高等学校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（両洋）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京都両洋高等学校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京都府高等学校柔道選手権大会（個人試合）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兼　第66回 近畿高等学校柔道新人大会（個人試合）京都府予選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6</v>
      </c>
      <c r="D82" s="70" t="str">
        <f>選手登録!$B$3</f>
        <v>京都両洋高等学校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（両洋）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京都両洋高等学校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京都府高等学校柔道選手権大会（個人試合）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兼　第66回 近畿高等学校柔道新人大会（個人試合）京都府予選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6</v>
      </c>
      <c r="D108" s="70" t="str">
        <f>選手登録!$B$3</f>
        <v>京都両洋高等学校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（両洋）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京都両洋高等学校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京都府高等学校柔道選手権大会（個人試合）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兼　第66回 近畿高等学校柔道新人大会（個人試合）京都府予選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6</v>
      </c>
      <c r="D134" s="70" t="str">
        <f>選手登録!$B$3</f>
        <v>京都両洋高等学校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（両洋）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京都両洋高等学校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京都府高等学校柔道選手権大会（個人試合）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兼　第66回 近畿高等学校柔道新人大会（個人試合）京都府予選　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6</v>
      </c>
      <c r="D160" s="70" t="str">
        <f>選手登録!$B$3</f>
        <v>京都両洋高等学校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（両洋）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京都両洋高等学校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京都府高等学校柔道選手権大会（個人試合）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兼　第66回 近畿高等学校柔道新人大会（個人試合）京都府予選　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6</v>
      </c>
      <c r="D186" s="70" t="str">
        <f>選手登録!$B$3</f>
        <v>京都両洋高等学校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（両洋）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167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京都両洋高等学校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6</v>
      </c>
      <c r="D4" s="70" t="str">
        <f>選手登録!$B$3</f>
        <v>京都両洋高等学校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（両洋）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京都両洋高等学校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第47回 全国高等学校柔道選手権大会（個人試合）京都府予選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及び　令和６年度 京都府高等学校柔道段外選手権大会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6</v>
      </c>
      <c r="D30" s="70" t="str">
        <f>選手登録!$B$3</f>
        <v>京都両洋高等学校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（両洋）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京都両洋高等学校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第47回 全国高等学校柔道選手権大会（個人試合）京都府予選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及び　令和６年度 京都府高等学校柔道段外選手権大会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6</v>
      </c>
      <c r="D56" s="70" t="str">
        <f>選手登録!$B$3</f>
        <v>京都両洋高等学校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（両洋）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京都両洋高等学校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第47回 全国高等学校柔道選手権大会（個人試合）京都府予選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及び　令和６年度 京都府高等学校柔道段外選手権大会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6</v>
      </c>
      <c r="D82" s="70" t="str">
        <f>選手登録!$B$3</f>
        <v>京都両洋高等学校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（両洋）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京都両洋高等学校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第47回 全国高等学校柔道選手権大会（個人試合）京都府予選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及び　令和６年度 京都府高等学校柔道段外選手権大会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6</v>
      </c>
      <c r="D108" s="70" t="str">
        <f>選手登録!$B$3</f>
        <v>京都両洋高等学校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（両洋）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京都両洋高等学校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第47回 全国高等学校柔道選手権大会（個人試合）京都府予選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及び　令和６年度 京都府高等学校柔道段外選手権大会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6</v>
      </c>
      <c r="D134" s="70" t="str">
        <f>選手登録!$B$3</f>
        <v>京都両洋高等学校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（両洋）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京都両洋高等学校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</sheetData>
  <dataConsolidate/>
  <mergeCells count="762"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6</v>
      </c>
      <c r="D4" s="70" t="str">
        <f>選手登録!$B$3</f>
        <v>京都両洋高等学校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（両洋）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京都両洋高等学校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第47回 全国高等学校柔道選手権大会（個人試合）京都府予選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及び　令和６年度 京都府高等学校柔道段外選手権大会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6</v>
      </c>
      <c r="D30" s="70" t="str">
        <f>選手登録!$B$3</f>
        <v>京都両洋高等学校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（両洋）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京都両洋高等学校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第47回 全国高等学校柔道選手権大会（個人試合）京都府予選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及び　令和６年度 京都府高等学校柔道段外選手権大会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6</v>
      </c>
      <c r="D56" s="70" t="str">
        <f>選手登録!$B$3</f>
        <v>京都両洋高等学校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（両洋）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京都両洋高等学校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第47回 全国高等学校柔道選手権大会（個人試合）京都府予選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及び　令和６年度 京都府高等学校柔道段外選手権大会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6</v>
      </c>
      <c r="D82" s="70" t="str">
        <f>選手登録!$B$3</f>
        <v>京都両洋高等学校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（両洋）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京都両洋高等学校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第47回 全国高等学校柔道選手権大会（個人試合）京都府予選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及び　令和６年度 京都府高等学校柔道段外選手権大会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6</v>
      </c>
      <c r="D108" s="70" t="str">
        <f>選手登録!$B$3</f>
        <v>京都両洋高等学校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（両洋）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京都両洋高等学校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第47回 全国高等学校柔道選手権大会（個人試合）京都府予選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及び　令和６年度 京都府高等学校柔道段外選手権大会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6</v>
      </c>
      <c r="D134" s="70" t="str">
        <f>選手登録!$B$3</f>
        <v>京都両洋高等学校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（両洋）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京都両洋高等学校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</sheetData>
  <dataConsolidate/>
  <mergeCells count="762"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85" t="s">
        <v>170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0.100000000000001" customHeight="1" x14ac:dyDescent="0.2">
      <c r="A2" s="64" t="s">
        <v>0</v>
      </c>
      <c r="B2" s="64"/>
      <c r="C2" s="64"/>
      <c r="D2" s="64"/>
      <c r="E2" s="64"/>
      <c r="F2" s="64"/>
      <c r="G2" s="64" t="s">
        <v>1</v>
      </c>
      <c r="H2" s="64"/>
      <c r="I2" s="64"/>
      <c r="J2" s="64"/>
      <c r="K2" s="64"/>
      <c r="L2" s="64"/>
      <c r="M2" s="64"/>
      <c r="N2" s="64"/>
      <c r="O2" s="64"/>
      <c r="P2" s="64"/>
      <c r="Q2" s="68" t="s">
        <v>138</v>
      </c>
      <c r="R2" s="69"/>
      <c r="S2" s="69"/>
      <c r="T2" s="69"/>
      <c r="U2" s="69"/>
      <c r="V2" s="69"/>
      <c r="W2" s="107"/>
      <c r="X2" s="68" t="s">
        <v>137</v>
      </c>
      <c r="Y2" s="69"/>
      <c r="Z2" s="69"/>
      <c r="AA2" s="69"/>
      <c r="AB2" s="69"/>
      <c r="AC2" s="69"/>
      <c r="AD2" s="107"/>
      <c r="AE2" s="64" t="s">
        <v>139</v>
      </c>
      <c r="AF2" s="64"/>
      <c r="AG2" s="64"/>
      <c r="AH2" s="64"/>
      <c r="AI2" s="64"/>
      <c r="AJ2" s="64"/>
      <c r="AK2" s="64"/>
    </row>
    <row r="3" spans="1:45" ht="45" customHeight="1" x14ac:dyDescent="0.2">
      <c r="A3" s="109" t="str">
        <f>MID(選手登録!$A$3,1,1)</f>
        <v>3</v>
      </c>
      <c r="B3" s="110"/>
      <c r="C3" s="109" t="str">
        <f>MID(選手登録!$A$3,2,1)</f>
        <v>6</v>
      </c>
      <c r="D3" s="110"/>
      <c r="E3" s="109" t="str">
        <f>MID(選手登録!$A$3,3,1)</f>
        <v>6</v>
      </c>
      <c r="F3" s="110"/>
      <c r="G3" s="70" t="str">
        <f>選手登録!$B$3</f>
        <v>京都両洋高等学校</v>
      </c>
      <c r="H3" s="70"/>
      <c r="I3" s="70"/>
      <c r="J3" s="70"/>
      <c r="K3" s="70"/>
      <c r="L3" s="70"/>
      <c r="M3" s="70"/>
      <c r="N3" s="70"/>
      <c r="O3" s="70"/>
      <c r="P3" s="70"/>
      <c r="Q3" s="109" t="str">
        <f>選手登録!$O$3</f>
        <v xml:space="preserve"> </v>
      </c>
      <c r="R3" s="111"/>
      <c r="S3" s="111"/>
      <c r="T3" s="111"/>
      <c r="U3" s="111"/>
      <c r="V3" s="111"/>
      <c r="W3" s="111"/>
      <c r="X3" s="74" t="str">
        <f>選手登録!$P$3</f>
        <v xml:space="preserve"> </v>
      </c>
      <c r="Y3" s="75"/>
      <c r="Z3" s="75"/>
      <c r="AA3" s="75"/>
      <c r="AB3" s="75"/>
      <c r="AC3" s="75"/>
      <c r="AD3" s="75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2">
      <c r="A4" s="84" t="s">
        <v>20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06"/>
    </row>
    <row r="5" spans="1:45" ht="45" customHeight="1" x14ac:dyDescent="0.2">
      <c r="A5" s="122" t="s">
        <v>12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4"/>
    </row>
    <row r="6" spans="1:45" ht="30" customHeight="1" x14ac:dyDescent="0.2">
      <c r="A6" s="119" t="s">
        <v>13</v>
      </c>
      <c r="B6" s="120"/>
      <c r="C6" s="120"/>
      <c r="D6" s="121"/>
      <c r="E6" s="68" t="s">
        <v>136</v>
      </c>
      <c r="F6" s="69"/>
      <c r="G6" s="69"/>
      <c r="H6" s="69"/>
      <c r="I6" s="69"/>
      <c r="J6" s="69"/>
      <c r="K6" s="69"/>
      <c r="L6" s="64" t="s">
        <v>137</v>
      </c>
      <c r="M6" s="64"/>
      <c r="N6" s="64"/>
      <c r="O6" s="64"/>
      <c r="P6" s="64"/>
      <c r="Q6" s="64"/>
      <c r="R6" s="64"/>
      <c r="S6" s="64" t="s">
        <v>139</v>
      </c>
      <c r="T6" s="64"/>
      <c r="U6" s="64"/>
      <c r="V6" s="64"/>
      <c r="W6" s="64"/>
      <c r="X6" s="64"/>
      <c r="Y6" s="64"/>
      <c r="Z6" s="64" t="s">
        <v>6</v>
      </c>
      <c r="AA6" s="64"/>
      <c r="AB6" s="64"/>
      <c r="AC6" s="64" t="s">
        <v>7</v>
      </c>
      <c r="AD6" s="64"/>
      <c r="AE6" s="64"/>
      <c r="AF6" s="64" t="s">
        <v>8</v>
      </c>
      <c r="AG6" s="64"/>
      <c r="AH6" s="64"/>
      <c r="AI6" s="64" t="s">
        <v>9</v>
      </c>
      <c r="AJ6" s="64"/>
      <c r="AK6" s="64"/>
    </row>
    <row r="7" spans="1:45" ht="45" customHeight="1" x14ac:dyDescent="0.2">
      <c r="A7" s="73" t="s">
        <v>14</v>
      </c>
      <c r="B7" s="73"/>
      <c r="C7" s="73"/>
      <c r="D7" s="73"/>
      <c r="E7" s="88"/>
      <c r="F7" s="89"/>
      <c r="G7" s="89"/>
      <c r="H7" s="89"/>
      <c r="I7" s="89"/>
      <c r="J7" s="89"/>
      <c r="K7" s="89"/>
      <c r="L7" s="73" t="e">
        <f>VLOOKUP($E7,選手登録!$O$8:$AD$57,2,0)</f>
        <v>#N/A</v>
      </c>
      <c r="M7" s="73"/>
      <c r="N7" s="73"/>
      <c r="O7" s="73"/>
      <c r="P7" s="73"/>
      <c r="Q7" s="73"/>
      <c r="R7" s="73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4" t="e">
        <f>VLOOKUP($E7,選手登録!$O$8:$AD$57,13,0)</f>
        <v>#N/A</v>
      </c>
      <c r="AA7" s="75" t="e">
        <f t="shared" ref="AA7:AB12" si="0">VLOOKUP($E7,データ,13,0)</f>
        <v>#NAME?</v>
      </c>
      <c r="AB7" s="76" t="e">
        <f t="shared" si="0"/>
        <v>#NAME?</v>
      </c>
      <c r="AC7" s="74" t="e">
        <f>VLOOKUP($E7,選手登録!$O$8:$AD$57,14,0)</f>
        <v>#N/A</v>
      </c>
      <c r="AD7" s="75" t="e">
        <f t="shared" ref="AD7:AE12" si="1">VLOOKUP($E7,データ,13,0)</f>
        <v>#NAME?</v>
      </c>
      <c r="AE7" s="76" t="e">
        <f t="shared" si="1"/>
        <v>#NAME?</v>
      </c>
      <c r="AF7" s="74" t="e">
        <f>VLOOKUP($E7,選手登録!$O$8:$AD$57,15,0)</f>
        <v>#N/A</v>
      </c>
      <c r="AG7" s="75" t="e">
        <f t="shared" ref="AG7:AH12" si="2">VLOOKUP($E7,データ,13,0)</f>
        <v>#NAME?</v>
      </c>
      <c r="AH7" s="76" t="e">
        <f t="shared" si="2"/>
        <v>#NAME?</v>
      </c>
      <c r="AI7" s="74" t="e">
        <f>VLOOKUP($E7,選手登録!$O$8:$AD$57,16,0)</f>
        <v>#N/A</v>
      </c>
      <c r="AJ7" s="75" t="e">
        <f t="shared" ref="AJ7:AK12" si="3">VLOOKUP($E7,データ,13,0)</f>
        <v>#NAME?</v>
      </c>
      <c r="AK7" s="76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2">
      <c r="A8" s="73" t="s">
        <v>15</v>
      </c>
      <c r="B8" s="73"/>
      <c r="C8" s="73"/>
      <c r="D8" s="73"/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si="0"/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si="1"/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si="2"/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si="3"/>
        <v>#NAME?</v>
      </c>
      <c r="AK8" s="76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3" t="s">
        <v>16</v>
      </c>
      <c r="B9" s="73"/>
      <c r="C9" s="73"/>
      <c r="D9" s="73"/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3" t="s">
        <v>17</v>
      </c>
      <c r="B10" s="73"/>
      <c r="C10" s="73"/>
      <c r="D10" s="73"/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2">
      <c r="A11" s="73" t="s">
        <v>18</v>
      </c>
      <c r="B11" s="73"/>
      <c r="C11" s="73"/>
      <c r="D11" s="73"/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2">
      <c r="A12" s="73" t="s">
        <v>19</v>
      </c>
      <c r="B12" s="73"/>
      <c r="C12" s="73"/>
      <c r="D12" s="73"/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2">
      <c r="A13" s="84" t="s">
        <v>10</v>
      </c>
      <c r="B13" s="59"/>
      <c r="C13" s="59"/>
      <c r="D13" s="59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2"/>
    </row>
    <row r="14" spans="1:45" ht="18" customHeight="1" x14ac:dyDescent="0.2">
      <c r="A14" s="77"/>
      <c r="B14" s="78"/>
      <c r="C14" s="78"/>
      <c r="D14" s="78"/>
      <c r="E14" s="93" t="s">
        <v>152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5"/>
    </row>
    <row r="15" spans="1:45" ht="18" customHeight="1" x14ac:dyDescent="0.2">
      <c r="A15" s="77"/>
      <c r="B15" s="78"/>
      <c r="C15" s="78"/>
      <c r="D15" s="78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5"/>
    </row>
    <row r="16" spans="1:45" ht="25.5" customHeight="1" x14ac:dyDescent="0.2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59" t="s">
        <v>143</v>
      </c>
      <c r="V16" s="59"/>
      <c r="W16" s="59"/>
      <c r="X16" s="59"/>
      <c r="Y16" s="59"/>
      <c r="Z16" s="59" t="s">
        <v>144</v>
      </c>
      <c r="AA16" s="59"/>
      <c r="AB16" s="59"/>
      <c r="AC16" s="59"/>
      <c r="AD16" s="59" t="s">
        <v>142</v>
      </c>
      <c r="AE16" s="59"/>
      <c r="AF16" s="59"/>
      <c r="AG16" s="59"/>
      <c r="AH16" s="59" t="s">
        <v>141</v>
      </c>
      <c r="AI16" s="59"/>
      <c r="AJ16" s="39"/>
      <c r="AK16" s="41"/>
    </row>
    <row r="17" spans="1:45" ht="25.5" customHeight="1" x14ac:dyDescent="0.2">
      <c r="A17" s="61" t="s">
        <v>147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3"/>
    </row>
    <row r="18" spans="1:45" ht="25.5" customHeight="1" x14ac:dyDescent="0.2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9"/>
    </row>
    <row r="19" spans="1:45" ht="25.5" customHeight="1" x14ac:dyDescent="0.2">
      <c r="A19" s="44"/>
      <c r="B19" s="80" t="str">
        <f>選手登録!$B$3</f>
        <v>京都両洋高等学校</v>
      </c>
      <c r="C19" s="80"/>
      <c r="D19" s="80"/>
      <c r="E19" s="80"/>
      <c r="F19" s="80"/>
      <c r="G19" s="80"/>
      <c r="H19" s="80"/>
      <c r="I19" s="80"/>
      <c r="J19" s="80"/>
      <c r="K19" s="80"/>
      <c r="L19" s="42"/>
      <c r="M19" s="42"/>
      <c r="N19" s="42"/>
      <c r="O19" s="42"/>
      <c r="P19" s="42"/>
      <c r="Q19" s="42"/>
      <c r="R19" s="42"/>
      <c r="S19" s="80" t="s">
        <v>146</v>
      </c>
      <c r="T19" s="80"/>
      <c r="U19" s="80"/>
      <c r="V19" s="80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0" t="s">
        <v>145</v>
      </c>
      <c r="AI19" s="80"/>
      <c r="AJ19" s="47"/>
      <c r="AK19" s="48"/>
    </row>
    <row r="20" spans="1:45" ht="50.1" customHeight="1" x14ac:dyDescent="0.2">
      <c r="A20" s="85" t="str">
        <f>$A$1</f>
        <v>令和６年度　京都府高等学校総合体育大会柔道競技（団体試合）　申込書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/>
    </row>
    <row r="21" spans="1:45" ht="20.100000000000001" customHeight="1" x14ac:dyDescent="0.2">
      <c r="A21" s="64" t="s">
        <v>0</v>
      </c>
      <c r="B21" s="64"/>
      <c r="C21" s="64"/>
      <c r="D21" s="64"/>
      <c r="E21" s="64"/>
      <c r="F21" s="64"/>
      <c r="G21" s="64" t="s">
        <v>1</v>
      </c>
      <c r="H21" s="64"/>
      <c r="I21" s="64"/>
      <c r="J21" s="64"/>
      <c r="K21" s="64"/>
      <c r="L21" s="64"/>
      <c r="M21" s="64"/>
      <c r="N21" s="64"/>
      <c r="O21" s="64"/>
      <c r="P21" s="64"/>
      <c r="Q21" s="68" t="s">
        <v>138</v>
      </c>
      <c r="R21" s="69"/>
      <c r="S21" s="69"/>
      <c r="T21" s="69"/>
      <c r="U21" s="69"/>
      <c r="V21" s="69"/>
      <c r="W21" s="107"/>
      <c r="X21" s="68" t="s">
        <v>137</v>
      </c>
      <c r="Y21" s="69"/>
      <c r="Z21" s="69"/>
      <c r="AA21" s="69"/>
      <c r="AB21" s="69"/>
      <c r="AC21" s="69"/>
      <c r="AD21" s="107"/>
      <c r="AE21" s="64" t="s">
        <v>139</v>
      </c>
      <c r="AF21" s="64"/>
      <c r="AG21" s="64"/>
      <c r="AH21" s="64"/>
      <c r="AI21" s="64"/>
      <c r="AJ21" s="64"/>
      <c r="AK21" s="64"/>
    </row>
    <row r="22" spans="1:45" ht="45" customHeight="1" x14ac:dyDescent="0.2">
      <c r="A22" s="109" t="str">
        <f>MID(選手登録!$A$3,1,1)</f>
        <v>3</v>
      </c>
      <c r="B22" s="110"/>
      <c r="C22" s="109" t="str">
        <f>MID(選手登録!$A$3,2,1)</f>
        <v>6</v>
      </c>
      <c r="D22" s="110"/>
      <c r="E22" s="109" t="str">
        <f>MID(選手登録!$A$3,3,1)</f>
        <v>6</v>
      </c>
      <c r="F22" s="110"/>
      <c r="G22" s="70" t="str">
        <f>選手登録!$B$3</f>
        <v>京都両洋高等学校</v>
      </c>
      <c r="H22" s="70"/>
      <c r="I22" s="70"/>
      <c r="J22" s="70"/>
      <c r="K22" s="70"/>
      <c r="L22" s="70"/>
      <c r="M22" s="70"/>
      <c r="N22" s="70"/>
      <c r="O22" s="70"/>
      <c r="P22" s="70"/>
      <c r="Q22" s="109" t="str">
        <f>選手登録!$O$3</f>
        <v xml:space="preserve"> </v>
      </c>
      <c r="R22" s="111"/>
      <c r="S22" s="111"/>
      <c r="T22" s="111"/>
      <c r="U22" s="111"/>
      <c r="V22" s="111"/>
      <c r="W22" s="111"/>
      <c r="X22" s="74" t="str">
        <f>選手登録!$P$3</f>
        <v xml:space="preserve"> </v>
      </c>
      <c r="Y22" s="75"/>
      <c r="Z22" s="75"/>
      <c r="AA22" s="75"/>
      <c r="AB22" s="75"/>
      <c r="AC22" s="75"/>
      <c r="AD22" s="75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2">
      <c r="A23" s="84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106"/>
    </row>
    <row r="24" spans="1:45" ht="45" customHeight="1" x14ac:dyDescent="0.2">
      <c r="A24" s="122" t="s">
        <v>148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4"/>
    </row>
    <row r="25" spans="1:45" ht="30" customHeight="1" x14ac:dyDescent="0.2">
      <c r="A25" s="119" t="s">
        <v>13</v>
      </c>
      <c r="B25" s="120"/>
      <c r="C25" s="120"/>
      <c r="D25" s="121"/>
      <c r="E25" s="68" t="s">
        <v>136</v>
      </c>
      <c r="F25" s="69"/>
      <c r="G25" s="69"/>
      <c r="H25" s="69"/>
      <c r="I25" s="69"/>
      <c r="J25" s="69"/>
      <c r="K25" s="69"/>
      <c r="L25" s="64" t="s">
        <v>137</v>
      </c>
      <c r="M25" s="64"/>
      <c r="N25" s="64"/>
      <c r="O25" s="64"/>
      <c r="P25" s="64"/>
      <c r="Q25" s="64"/>
      <c r="R25" s="64"/>
      <c r="S25" s="64" t="s">
        <v>139</v>
      </c>
      <c r="T25" s="64"/>
      <c r="U25" s="64"/>
      <c r="V25" s="64"/>
      <c r="W25" s="64"/>
      <c r="X25" s="64"/>
      <c r="Y25" s="64"/>
      <c r="Z25" s="64" t="s">
        <v>6</v>
      </c>
      <c r="AA25" s="64"/>
      <c r="AB25" s="64"/>
      <c r="AC25" s="64" t="s">
        <v>7</v>
      </c>
      <c r="AD25" s="64"/>
      <c r="AE25" s="64"/>
      <c r="AF25" s="64" t="s">
        <v>8</v>
      </c>
      <c r="AG25" s="64"/>
      <c r="AH25" s="64"/>
      <c r="AI25" s="64" t="s">
        <v>9</v>
      </c>
      <c r="AJ25" s="64"/>
      <c r="AK25" s="64"/>
    </row>
    <row r="26" spans="1:45" ht="45" customHeight="1" x14ac:dyDescent="0.2">
      <c r="A26" s="73" t="s">
        <v>14</v>
      </c>
      <c r="B26" s="73"/>
      <c r="C26" s="73"/>
      <c r="D26" s="73"/>
      <c r="E26" s="88"/>
      <c r="F26" s="89"/>
      <c r="G26" s="89"/>
      <c r="H26" s="89"/>
      <c r="I26" s="89"/>
      <c r="J26" s="89"/>
      <c r="K26" s="89"/>
      <c r="L26" s="73" t="e">
        <f>VLOOKUP($E26,選手登録!$O$8:$AD$57,2,0)</f>
        <v>#N/A</v>
      </c>
      <c r="M26" s="73"/>
      <c r="N26" s="73"/>
      <c r="O26" s="73"/>
      <c r="P26" s="73"/>
      <c r="Q26" s="73"/>
      <c r="R26" s="73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4" t="e">
        <f>VLOOKUP($E26,選手登録!$O$8:$AD$57,13,0)</f>
        <v>#N/A</v>
      </c>
      <c r="AA26" s="75" t="e">
        <f t="shared" ref="AA26:AB32" si="7">VLOOKUP($E26,データ,13,0)</f>
        <v>#NAME?</v>
      </c>
      <c r="AB26" s="76" t="e">
        <f t="shared" si="7"/>
        <v>#NAME?</v>
      </c>
      <c r="AC26" s="74" t="e">
        <f>VLOOKUP($E26,選手登録!$O$8:$AD$57,14,0)</f>
        <v>#N/A</v>
      </c>
      <c r="AD26" s="75" t="e">
        <f t="shared" ref="AD26:AE32" si="8">VLOOKUP($E26,データ,13,0)</f>
        <v>#NAME?</v>
      </c>
      <c r="AE26" s="76" t="e">
        <f t="shared" si="8"/>
        <v>#NAME?</v>
      </c>
      <c r="AF26" s="74" t="e">
        <f>VLOOKUP($E26,選手登録!$O$8:$AD$57,15,0)</f>
        <v>#N/A</v>
      </c>
      <c r="AG26" s="75" t="e">
        <f t="shared" ref="AG26:AH32" si="9">VLOOKUP($E26,データ,13,0)</f>
        <v>#NAME?</v>
      </c>
      <c r="AH26" s="76" t="e">
        <f t="shared" si="9"/>
        <v>#NAME?</v>
      </c>
      <c r="AI26" s="74" t="e">
        <f>VLOOKUP($E26,選手登録!$O$8:$AD$57,16,0)</f>
        <v>#N/A</v>
      </c>
      <c r="AJ26" s="75" t="e">
        <f t="shared" ref="AJ26:AK32" si="10">VLOOKUP($E26,データ,13,0)</f>
        <v>#NAME?</v>
      </c>
      <c r="AK26" s="76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2">
      <c r="A27" s="73" t="s">
        <v>15</v>
      </c>
      <c r="B27" s="73"/>
      <c r="C27" s="73"/>
      <c r="D27" s="73"/>
      <c r="E27" s="88"/>
      <c r="F27" s="89"/>
      <c r="G27" s="89"/>
      <c r="H27" s="89"/>
      <c r="I27" s="89"/>
      <c r="J27" s="89"/>
      <c r="K27" s="89"/>
      <c r="L27" s="73" t="e">
        <f>VLOOKUP($E27,選手登録!$O$8:$AD$57,2,0)</f>
        <v>#N/A</v>
      </c>
      <c r="M27" s="73"/>
      <c r="N27" s="73"/>
      <c r="O27" s="73"/>
      <c r="P27" s="73"/>
      <c r="Q27" s="73"/>
      <c r="R27" s="73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4" t="e">
        <f>VLOOKUP($E27,選手登録!$O$8:$AD$57,13,0)</f>
        <v>#N/A</v>
      </c>
      <c r="AA27" s="75" t="e">
        <f t="shared" si="7"/>
        <v>#NAME?</v>
      </c>
      <c r="AB27" s="76" t="e">
        <f t="shared" si="7"/>
        <v>#NAME?</v>
      </c>
      <c r="AC27" s="74" t="e">
        <f>VLOOKUP($E27,選手登録!$O$8:$AD$57,14,0)</f>
        <v>#N/A</v>
      </c>
      <c r="AD27" s="75" t="e">
        <f t="shared" si="8"/>
        <v>#NAME?</v>
      </c>
      <c r="AE27" s="76" t="e">
        <f t="shared" si="8"/>
        <v>#NAME?</v>
      </c>
      <c r="AF27" s="74" t="e">
        <f>VLOOKUP($E27,選手登録!$O$8:$AD$57,15,0)</f>
        <v>#N/A</v>
      </c>
      <c r="AG27" s="75" t="e">
        <f t="shared" si="9"/>
        <v>#NAME?</v>
      </c>
      <c r="AH27" s="76" t="e">
        <f t="shared" si="9"/>
        <v>#NAME?</v>
      </c>
      <c r="AI27" s="74" t="e">
        <f>VLOOKUP($E27,選手登録!$O$8:$AD$57,16,0)</f>
        <v>#N/A</v>
      </c>
      <c r="AJ27" s="75" t="e">
        <f t="shared" si="10"/>
        <v>#NAME?</v>
      </c>
      <c r="AK27" s="76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2">
      <c r="A28" s="73" t="s">
        <v>16</v>
      </c>
      <c r="B28" s="73"/>
      <c r="C28" s="73"/>
      <c r="D28" s="73"/>
      <c r="E28" s="88"/>
      <c r="F28" s="89"/>
      <c r="G28" s="89"/>
      <c r="H28" s="89"/>
      <c r="I28" s="89"/>
      <c r="J28" s="89"/>
      <c r="K28" s="89"/>
      <c r="L28" s="73" t="e">
        <f>VLOOKUP($E28,選手登録!$O$8:$AD$57,2,0)</f>
        <v>#N/A</v>
      </c>
      <c r="M28" s="73"/>
      <c r="N28" s="73"/>
      <c r="O28" s="73"/>
      <c r="P28" s="73"/>
      <c r="Q28" s="73"/>
      <c r="R28" s="73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4" t="e">
        <f>VLOOKUP($E28,選手登録!$O$8:$AD$57,13,0)</f>
        <v>#N/A</v>
      </c>
      <c r="AA28" s="75" t="e">
        <f t="shared" si="7"/>
        <v>#NAME?</v>
      </c>
      <c r="AB28" s="76" t="e">
        <f t="shared" si="7"/>
        <v>#NAME?</v>
      </c>
      <c r="AC28" s="74" t="e">
        <f>VLOOKUP($E28,選手登録!$O$8:$AD$57,14,0)</f>
        <v>#N/A</v>
      </c>
      <c r="AD28" s="75" t="e">
        <f t="shared" si="8"/>
        <v>#NAME?</v>
      </c>
      <c r="AE28" s="76" t="e">
        <f t="shared" si="8"/>
        <v>#NAME?</v>
      </c>
      <c r="AF28" s="74" t="e">
        <f>VLOOKUP($E28,選手登録!$O$8:$AD$57,15,0)</f>
        <v>#N/A</v>
      </c>
      <c r="AG28" s="75" t="e">
        <f t="shared" si="9"/>
        <v>#NAME?</v>
      </c>
      <c r="AH28" s="76" t="e">
        <f t="shared" si="9"/>
        <v>#NAME?</v>
      </c>
      <c r="AI28" s="74" t="e">
        <f>VLOOKUP($E28,選手登録!$O$8:$AD$57,16,0)</f>
        <v>#N/A</v>
      </c>
      <c r="AJ28" s="75" t="e">
        <f t="shared" si="10"/>
        <v>#NAME?</v>
      </c>
      <c r="AK28" s="76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2">
      <c r="A29" s="73" t="s">
        <v>17</v>
      </c>
      <c r="B29" s="73"/>
      <c r="C29" s="73"/>
      <c r="D29" s="73"/>
      <c r="E29" s="88"/>
      <c r="F29" s="89"/>
      <c r="G29" s="89"/>
      <c r="H29" s="89"/>
      <c r="I29" s="89"/>
      <c r="J29" s="89"/>
      <c r="K29" s="89"/>
      <c r="L29" s="73" t="e">
        <f>VLOOKUP($E29,選手登録!$O$8:$AD$57,2,0)</f>
        <v>#N/A</v>
      </c>
      <c r="M29" s="73"/>
      <c r="N29" s="73"/>
      <c r="O29" s="73"/>
      <c r="P29" s="73"/>
      <c r="Q29" s="73"/>
      <c r="R29" s="73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4" t="e">
        <f>VLOOKUP($E29,選手登録!$O$8:$AD$57,13,0)</f>
        <v>#N/A</v>
      </c>
      <c r="AA29" s="75" t="e">
        <f t="shared" si="7"/>
        <v>#NAME?</v>
      </c>
      <c r="AB29" s="76" t="e">
        <f t="shared" si="7"/>
        <v>#NAME?</v>
      </c>
      <c r="AC29" s="74" t="e">
        <f>VLOOKUP($E29,選手登録!$O$8:$AD$57,14,0)</f>
        <v>#N/A</v>
      </c>
      <c r="AD29" s="75" t="e">
        <f t="shared" si="8"/>
        <v>#NAME?</v>
      </c>
      <c r="AE29" s="76" t="e">
        <f t="shared" si="8"/>
        <v>#NAME?</v>
      </c>
      <c r="AF29" s="74" t="e">
        <f>VLOOKUP($E29,選手登録!$O$8:$AD$57,15,0)</f>
        <v>#N/A</v>
      </c>
      <c r="AG29" s="75" t="e">
        <f t="shared" si="9"/>
        <v>#NAME?</v>
      </c>
      <c r="AH29" s="76" t="e">
        <f t="shared" si="9"/>
        <v>#NAME?</v>
      </c>
      <c r="AI29" s="74" t="e">
        <f>VLOOKUP($E29,選手登録!$O$8:$AD$57,16,0)</f>
        <v>#N/A</v>
      </c>
      <c r="AJ29" s="75" t="e">
        <f t="shared" si="10"/>
        <v>#NAME?</v>
      </c>
      <c r="AK29" s="76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2">
      <c r="A30" s="73" t="s">
        <v>18</v>
      </c>
      <c r="B30" s="73"/>
      <c r="C30" s="73"/>
      <c r="D30" s="73"/>
      <c r="E30" s="88"/>
      <c r="F30" s="89"/>
      <c r="G30" s="89"/>
      <c r="H30" s="89"/>
      <c r="I30" s="89"/>
      <c r="J30" s="89"/>
      <c r="K30" s="89"/>
      <c r="L30" s="73" t="e">
        <f>VLOOKUP($E30,選手登録!$O$8:$AD$57,2,0)</f>
        <v>#N/A</v>
      </c>
      <c r="M30" s="73"/>
      <c r="N30" s="73"/>
      <c r="O30" s="73"/>
      <c r="P30" s="73"/>
      <c r="Q30" s="73"/>
      <c r="R30" s="73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4" t="e">
        <f>VLOOKUP($E30,選手登録!$O$8:$AD$57,13,0)</f>
        <v>#N/A</v>
      </c>
      <c r="AA30" s="75" t="e">
        <f t="shared" si="7"/>
        <v>#NAME?</v>
      </c>
      <c r="AB30" s="76" t="e">
        <f t="shared" si="7"/>
        <v>#NAME?</v>
      </c>
      <c r="AC30" s="74" t="e">
        <f>VLOOKUP($E30,選手登録!$O$8:$AD$57,14,0)</f>
        <v>#N/A</v>
      </c>
      <c r="AD30" s="75" t="e">
        <f t="shared" si="8"/>
        <v>#NAME?</v>
      </c>
      <c r="AE30" s="76" t="e">
        <f t="shared" si="8"/>
        <v>#NAME?</v>
      </c>
      <c r="AF30" s="74" t="e">
        <f>VLOOKUP($E30,選手登録!$O$8:$AD$57,15,0)</f>
        <v>#N/A</v>
      </c>
      <c r="AG30" s="75" t="e">
        <f t="shared" si="9"/>
        <v>#NAME?</v>
      </c>
      <c r="AH30" s="76" t="e">
        <f t="shared" si="9"/>
        <v>#NAME?</v>
      </c>
      <c r="AI30" s="74" t="e">
        <f>VLOOKUP($E30,選手登録!$O$8:$AD$57,16,0)</f>
        <v>#N/A</v>
      </c>
      <c r="AJ30" s="75" t="e">
        <f t="shared" si="10"/>
        <v>#NAME?</v>
      </c>
      <c r="AK30" s="76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2">
      <c r="A31" s="73" t="s">
        <v>19</v>
      </c>
      <c r="B31" s="73"/>
      <c r="C31" s="73"/>
      <c r="D31" s="73"/>
      <c r="E31" s="88"/>
      <c r="F31" s="89"/>
      <c r="G31" s="89"/>
      <c r="H31" s="89"/>
      <c r="I31" s="89"/>
      <c r="J31" s="89"/>
      <c r="K31" s="89"/>
      <c r="L31" s="73" t="e">
        <f>VLOOKUP($E31,選手登録!$O$8:$AD$57,2,0)</f>
        <v>#N/A</v>
      </c>
      <c r="M31" s="73"/>
      <c r="N31" s="73"/>
      <c r="O31" s="73"/>
      <c r="P31" s="73"/>
      <c r="Q31" s="73"/>
      <c r="R31" s="73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4" t="e">
        <f>VLOOKUP($E31,選手登録!$O$8:$AD$57,13,0)</f>
        <v>#N/A</v>
      </c>
      <c r="AA31" s="75" t="e">
        <f t="shared" si="7"/>
        <v>#NAME?</v>
      </c>
      <c r="AB31" s="76" t="e">
        <f t="shared" si="7"/>
        <v>#NAME?</v>
      </c>
      <c r="AC31" s="74" t="e">
        <f>VLOOKUP($E31,選手登録!$O$8:$AD$57,14,0)</f>
        <v>#N/A</v>
      </c>
      <c r="AD31" s="75" t="e">
        <f t="shared" si="8"/>
        <v>#NAME?</v>
      </c>
      <c r="AE31" s="76" t="e">
        <f t="shared" si="8"/>
        <v>#NAME?</v>
      </c>
      <c r="AF31" s="74" t="e">
        <f>VLOOKUP($E31,選手登録!$O$8:$AD$57,15,0)</f>
        <v>#N/A</v>
      </c>
      <c r="AG31" s="75" t="e">
        <f t="shared" si="9"/>
        <v>#NAME?</v>
      </c>
      <c r="AH31" s="76" t="e">
        <f t="shared" si="9"/>
        <v>#NAME?</v>
      </c>
      <c r="AI31" s="74" t="e">
        <f>VLOOKUP($E31,選手登録!$O$8:$AD$57,16,0)</f>
        <v>#N/A</v>
      </c>
      <c r="AJ31" s="75" t="e">
        <f t="shared" si="10"/>
        <v>#NAME?</v>
      </c>
      <c r="AK31" s="76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2">
      <c r="A32" s="73" t="s">
        <v>19</v>
      </c>
      <c r="B32" s="73"/>
      <c r="C32" s="73"/>
      <c r="D32" s="73"/>
      <c r="E32" s="88"/>
      <c r="F32" s="89"/>
      <c r="G32" s="89"/>
      <c r="H32" s="89"/>
      <c r="I32" s="89"/>
      <c r="J32" s="89"/>
      <c r="K32" s="89"/>
      <c r="L32" s="73" t="e">
        <f>VLOOKUP($E32,選手登録!$O$8:$AD$57,2,0)</f>
        <v>#N/A</v>
      </c>
      <c r="M32" s="73"/>
      <c r="N32" s="73"/>
      <c r="O32" s="73"/>
      <c r="P32" s="73"/>
      <c r="Q32" s="73"/>
      <c r="R32" s="73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4" t="e">
        <f>VLOOKUP($E32,選手登録!$O$8:$AD$57,13,0)</f>
        <v>#N/A</v>
      </c>
      <c r="AA32" s="75" t="e">
        <f t="shared" si="7"/>
        <v>#NAME?</v>
      </c>
      <c r="AB32" s="76" t="e">
        <f t="shared" si="7"/>
        <v>#NAME?</v>
      </c>
      <c r="AC32" s="74" t="e">
        <f>VLOOKUP($E32,選手登録!$O$8:$AD$57,14,0)</f>
        <v>#N/A</v>
      </c>
      <c r="AD32" s="75" t="e">
        <f t="shared" si="8"/>
        <v>#NAME?</v>
      </c>
      <c r="AE32" s="76" t="e">
        <f t="shared" si="8"/>
        <v>#NAME?</v>
      </c>
      <c r="AF32" s="74" t="e">
        <f>VLOOKUP($E32,選手登録!$O$8:$AD$57,15,0)</f>
        <v>#N/A</v>
      </c>
      <c r="AG32" s="75" t="e">
        <f t="shared" si="9"/>
        <v>#NAME?</v>
      </c>
      <c r="AH32" s="76" t="e">
        <f t="shared" si="9"/>
        <v>#NAME?</v>
      </c>
      <c r="AI32" s="74" t="e">
        <f>VLOOKUP($E32,選手登録!$O$8:$AD$57,16,0)</f>
        <v>#N/A</v>
      </c>
      <c r="AJ32" s="75" t="e">
        <f t="shared" si="10"/>
        <v>#NAME?</v>
      </c>
      <c r="AK32" s="76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2">
      <c r="A33" s="84" t="s">
        <v>10</v>
      </c>
      <c r="B33" s="59"/>
      <c r="C33" s="59"/>
      <c r="D33" s="59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2"/>
    </row>
    <row r="34" spans="1:45" ht="18" customHeight="1" x14ac:dyDescent="0.2">
      <c r="A34" s="77"/>
      <c r="B34" s="78"/>
      <c r="C34" s="78"/>
      <c r="D34" s="78"/>
      <c r="E34" s="93" t="s">
        <v>152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</row>
    <row r="35" spans="1:45" ht="18" customHeight="1" x14ac:dyDescent="0.2">
      <c r="A35" s="77"/>
      <c r="B35" s="78"/>
      <c r="C35" s="78"/>
      <c r="D35" s="78"/>
      <c r="E35" s="93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5.5" customHeight="1" x14ac:dyDescent="0.2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59" t="s">
        <v>143</v>
      </c>
      <c r="V36" s="59"/>
      <c r="W36" s="59"/>
      <c r="X36" s="59"/>
      <c r="Y36" s="59"/>
      <c r="Z36" s="59" t="s">
        <v>144</v>
      </c>
      <c r="AA36" s="59"/>
      <c r="AB36" s="59"/>
      <c r="AC36" s="59"/>
      <c r="AD36" s="59" t="s">
        <v>142</v>
      </c>
      <c r="AE36" s="59"/>
      <c r="AF36" s="59"/>
      <c r="AG36" s="59"/>
      <c r="AH36" s="59" t="s">
        <v>141</v>
      </c>
      <c r="AI36" s="59"/>
      <c r="AJ36" s="39"/>
      <c r="AK36" s="41"/>
    </row>
    <row r="37" spans="1:45" ht="25.5" customHeight="1" x14ac:dyDescent="0.2">
      <c r="A37" s="61" t="s">
        <v>147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3"/>
    </row>
    <row r="38" spans="1:45" ht="25.5" customHeight="1" x14ac:dyDescent="0.2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9"/>
    </row>
    <row r="39" spans="1:45" ht="25.5" customHeight="1" x14ac:dyDescent="0.2">
      <c r="A39" s="44"/>
      <c r="B39" s="80" t="str">
        <f>選手登録!$B$3</f>
        <v>京都両洋高等学校</v>
      </c>
      <c r="C39" s="80"/>
      <c r="D39" s="80"/>
      <c r="E39" s="80"/>
      <c r="F39" s="80"/>
      <c r="G39" s="80"/>
      <c r="H39" s="80"/>
      <c r="I39" s="80"/>
      <c r="J39" s="80"/>
      <c r="K39" s="80"/>
      <c r="L39" s="42"/>
      <c r="M39" s="42"/>
      <c r="N39" s="42"/>
      <c r="O39" s="42"/>
      <c r="P39" s="42"/>
      <c r="Q39" s="42"/>
      <c r="R39" s="42"/>
      <c r="S39" s="80" t="s">
        <v>146</v>
      </c>
      <c r="T39" s="80"/>
      <c r="U39" s="80"/>
      <c r="V39" s="80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0" t="s">
        <v>145</v>
      </c>
      <c r="AI39" s="80"/>
      <c r="AJ39" s="47"/>
      <c r="AK39" s="48"/>
    </row>
    <row r="40" spans="1:45" ht="50.1" customHeight="1" x14ac:dyDescent="0.2">
      <c r="A40" s="85" t="str">
        <f>$A$1</f>
        <v>令和６年度　京都府高等学校総合体育大会柔道競技（団体試合）　申込書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7"/>
    </row>
    <row r="41" spans="1:45" ht="20.100000000000001" customHeight="1" x14ac:dyDescent="0.2">
      <c r="A41" s="64" t="s">
        <v>0</v>
      </c>
      <c r="B41" s="64"/>
      <c r="C41" s="64"/>
      <c r="D41" s="64"/>
      <c r="E41" s="64"/>
      <c r="F41" s="64"/>
      <c r="G41" s="64" t="s">
        <v>1</v>
      </c>
      <c r="H41" s="64"/>
      <c r="I41" s="64"/>
      <c r="J41" s="64"/>
      <c r="K41" s="64"/>
      <c r="L41" s="64"/>
      <c r="M41" s="64"/>
      <c r="N41" s="64"/>
      <c r="O41" s="64"/>
      <c r="P41" s="64"/>
      <c r="Q41" s="68" t="s">
        <v>138</v>
      </c>
      <c r="R41" s="69"/>
      <c r="S41" s="69"/>
      <c r="T41" s="69"/>
      <c r="U41" s="69"/>
      <c r="V41" s="69"/>
      <c r="W41" s="107"/>
      <c r="X41" s="68" t="s">
        <v>137</v>
      </c>
      <c r="Y41" s="69"/>
      <c r="Z41" s="69"/>
      <c r="AA41" s="69"/>
      <c r="AB41" s="69"/>
      <c r="AC41" s="69"/>
      <c r="AD41" s="107"/>
      <c r="AE41" s="64" t="s">
        <v>139</v>
      </c>
      <c r="AF41" s="64"/>
      <c r="AG41" s="64"/>
      <c r="AH41" s="64"/>
      <c r="AI41" s="64"/>
      <c r="AJ41" s="64"/>
      <c r="AK41" s="64"/>
    </row>
    <row r="42" spans="1:45" ht="45" customHeight="1" x14ac:dyDescent="0.2">
      <c r="A42" s="109" t="str">
        <f>MID(選手登録!$A$3,1,1)</f>
        <v>3</v>
      </c>
      <c r="B42" s="110"/>
      <c r="C42" s="109" t="str">
        <f>MID(選手登録!$A$3,2,1)</f>
        <v>6</v>
      </c>
      <c r="D42" s="110"/>
      <c r="E42" s="109" t="str">
        <f>MID(選手登録!$A$3,3,1)</f>
        <v>6</v>
      </c>
      <c r="F42" s="110"/>
      <c r="G42" s="70" t="str">
        <f>選手登録!$B$3</f>
        <v>京都両洋高等学校</v>
      </c>
      <c r="H42" s="70"/>
      <c r="I42" s="70"/>
      <c r="J42" s="70"/>
      <c r="K42" s="70"/>
      <c r="L42" s="70"/>
      <c r="M42" s="70"/>
      <c r="N42" s="70"/>
      <c r="O42" s="70"/>
      <c r="P42" s="70"/>
      <c r="Q42" s="109" t="str">
        <f>選手登録!$O$3</f>
        <v xml:space="preserve"> </v>
      </c>
      <c r="R42" s="111"/>
      <c r="S42" s="111"/>
      <c r="T42" s="111"/>
      <c r="U42" s="111"/>
      <c r="V42" s="111"/>
      <c r="W42" s="111"/>
      <c r="X42" s="74" t="str">
        <f>選手登録!$P$3</f>
        <v xml:space="preserve"> </v>
      </c>
      <c r="Y42" s="75"/>
      <c r="Z42" s="75"/>
      <c r="AA42" s="75"/>
      <c r="AB42" s="75"/>
      <c r="AC42" s="75"/>
      <c r="AD42" s="75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2">
      <c r="A43" s="84" t="s">
        <v>20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106"/>
    </row>
    <row r="44" spans="1:45" ht="45" customHeight="1" x14ac:dyDescent="0.2">
      <c r="A44" s="122" t="s">
        <v>149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4"/>
    </row>
    <row r="45" spans="1:45" ht="30" customHeight="1" x14ac:dyDescent="0.2">
      <c r="A45" s="119" t="s">
        <v>13</v>
      </c>
      <c r="B45" s="120"/>
      <c r="C45" s="120"/>
      <c r="D45" s="121"/>
      <c r="E45" s="68" t="s">
        <v>136</v>
      </c>
      <c r="F45" s="69"/>
      <c r="G45" s="69"/>
      <c r="H45" s="69"/>
      <c r="I45" s="69"/>
      <c r="J45" s="69"/>
      <c r="K45" s="69"/>
      <c r="L45" s="64" t="s">
        <v>137</v>
      </c>
      <c r="M45" s="64"/>
      <c r="N45" s="64"/>
      <c r="O45" s="64"/>
      <c r="P45" s="64"/>
      <c r="Q45" s="64"/>
      <c r="R45" s="64"/>
      <c r="S45" s="64" t="s">
        <v>139</v>
      </c>
      <c r="T45" s="64"/>
      <c r="U45" s="64"/>
      <c r="V45" s="64"/>
      <c r="W45" s="64"/>
      <c r="X45" s="64"/>
      <c r="Y45" s="64"/>
      <c r="Z45" s="64" t="s">
        <v>6</v>
      </c>
      <c r="AA45" s="64"/>
      <c r="AB45" s="64"/>
      <c r="AC45" s="64" t="s">
        <v>7</v>
      </c>
      <c r="AD45" s="64"/>
      <c r="AE45" s="64"/>
      <c r="AF45" s="64" t="s">
        <v>8</v>
      </c>
      <c r="AG45" s="64"/>
      <c r="AH45" s="64"/>
      <c r="AI45" s="64" t="s">
        <v>9</v>
      </c>
      <c r="AJ45" s="64"/>
      <c r="AK45" s="64"/>
    </row>
    <row r="46" spans="1:45" ht="45" customHeight="1" x14ac:dyDescent="0.2">
      <c r="A46" s="73" t="s">
        <v>14</v>
      </c>
      <c r="B46" s="73"/>
      <c r="C46" s="73"/>
      <c r="D46" s="73"/>
      <c r="E46" s="88"/>
      <c r="F46" s="89"/>
      <c r="G46" s="89"/>
      <c r="H46" s="89"/>
      <c r="I46" s="89"/>
      <c r="J46" s="89"/>
      <c r="K46" s="89"/>
      <c r="L46" s="73" t="e">
        <f>VLOOKUP($E46,選手登録!$O$8:$AD$57,2,0)</f>
        <v>#N/A</v>
      </c>
      <c r="M46" s="73"/>
      <c r="N46" s="73"/>
      <c r="O46" s="73"/>
      <c r="P46" s="73"/>
      <c r="Q46" s="73"/>
      <c r="R46" s="73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4" t="e">
        <f>VLOOKUP($E46,選手登録!$O$8:$AD$57,13,0)</f>
        <v>#N/A</v>
      </c>
      <c r="AA46" s="75" t="e">
        <f t="shared" ref="AA46:AB52" si="16">VLOOKUP($E46,データ,13,0)</f>
        <v>#NAME?</v>
      </c>
      <c r="AB46" s="76" t="e">
        <f t="shared" si="16"/>
        <v>#NAME?</v>
      </c>
      <c r="AC46" s="74" t="e">
        <f>VLOOKUP($E46,選手登録!$O$8:$AD$57,14,0)</f>
        <v>#N/A</v>
      </c>
      <c r="AD46" s="75" t="e">
        <f t="shared" ref="AD46:AE52" si="17">VLOOKUP($E46,データ,13,0)</f>
        <v>#NAME?</v>
      </c>
      <c r="AE46" s="76" t="e">
        <f t="shared" si="17"/>
        <v>#NAME?</v>
      </c>
      <c r="AF46" s="74" t="e">
        <f>VLOOKUP($E46,選手登録!$O$8:$AD$57,15,0)</f>
        <v>#N/A</v>
      </c>
      <c r="AG46" s="75" t="e">
        <f t="shared" ref="AG46:AH52" si="18">VLOOKUP($E46,データ,13,0)</f>
        <v>#NAME?</v>
      </c>
      <c r="AH46" s="76" t="e">
        <f t="shared" si="18"/>
        <v>#NAME?</v>
      </c>
      <c r="AI46" s="74" t="e">
        <f>VLOOKUP($E46,選手登録!$O$8:$AD$57,16,0)</f>
        <v>#N/A</v>
      </c>
      <c r="AJ46" s="75" t="e">
        <f t="shared" ref="AJ46:AK52" si="19">VLOOKUP($E46,データ,13,0)</f>
        <v>#NAME?</v>
      </c>
      <c r="AK46" s="76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2">
      <c r="A47" s="73" t="s">
        <v>15</v>
      </c>
      <c r="B47" s="73"/>
      <c r="C47" s="73"/>
      <c r="D47" s="73"/>
      <c r="E47" s="88"/>
      <c r="F47" s="89"/>
      <c r="G47" s="89"/>
      <c r="H47" s="89"/>
      <c r="I47" s="89"/>
      <c r="J47" s="89"/>
      <c r="K47" s="89"/>
      <c r="L47" s="73" t="e">
        <f>VLOOKUP($E47,選手登録!$O$8:$AD$57,2,0)</f>
        <v>#N/A</v>
      </c>
      <c r="M47" s="73"/>
      <c r="N47" s="73"/>
      <c r="O47" s="73"/>
      <c r="P47" s="73"/>
      <c r="Q47" s="73"/>
      <c r="R47" s="73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4" t="e">
        <f>VLOOKUP($E47,選手登録!$O$8:$AD$57,13,0)</f>
        <v>#N/A</v>
      </c>
      <c r="AA47" s="75" t="e">
        <f t="shared" si="16"/>
        <v>#NAME?</v>
      </c>
      <c r="AB47" s="76" t="e">
        <f t="shared" si="16"/>
        <v>#NAME?</v>
      </c>
      <c r="AC47" s="74" t="e">
        <f>VLOOKUP($E47,選手登録!$O$8:$AD$57,14,0)</f>
        <v>#N/A</v>
      </c>
      <c r="AD47" s="75" t="e">
        <f t="shared" si="17"/>
        <v>#NAME?</v>
      </c>
      <c r="AE47" s="76" t="e">
        <f t="shared" si="17"/>
        <v>#NAME?</v>
      </c>
      <c r="AF47" s="74" t="e">
        <f>VLOOKUP($E47,選手登録!$O$8:$AD$57,15,0)</f>
        <v>#N/A</v>
      </c>
      <c r="AG47" s="75" t="e">
        <f t="shared" si="18"/>
        <v>#NAME?</v>
      </c>
      <c r="AH47" s="76" t="e">
        <f t="shared" si="18"/>
        <v>#NAME?</v>
      </c>
      <c r="AI47" s="74" t="e">
        <f>VLOOKUP($E47,選手登録!$O$8:$AD$57,16,0)</f>
        <v>#N/A</v>
      </c>
      <c r="AJ47" s="75" t="e">
        <f t="shared" si="19"/>
        <v>#NAME?</v>
      </c>
      <c r="AK47" s="76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2">
      <c r="A48" s="73" t="s">
        <v>16</v>
      </c>
      <c r="B48" s="73"/>
      <c r="C48" s="73"/>
      <c r="D48" s="73"/>
      <c r="E48" s="88"/>
      <c r="F48" s="89"/>
      <c r="G48" s="89"/>
      <c r="H48" s="89"/>
      <c r="I48" s="89"/>
      <c r="J48" s="89"/>
      <c r="K48" s="89"/>
      <c r="L48" s="73" t="e">
        <f>VLOOKUP($E48,選手登録!$O$8:$AD$57,2,0)</f>
        <v>#N/A</v>
      </c>
      <c r="M48" s="73"/>
      <c r="N48" s="73"/>
      <c r="O48" s="73"/>
      <c r="P48" s="73"/>
      <c r="Q48" s="73"/>
      <c r="R48" s="73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4" t="e">
        <f>VLOOKUP($E48,選手登録!$O$8:$AD$57,13,0)</f>
        <v>#N/A</v>
      </c>
      <c r="AA48" s="75" t="e">
        <f t="shared" si="16"/>
        <v>#NAME?</v>
      </c>
      <c r="AB48" s="76" t="e">
        <f t="shared" si="16"/>
        <v>#NAME?</v>
      </c>
      <c r="AC48" s="74" t="e">
        <f>VLOOKUP($E48,選手登録!$O$8:$AD$57,14,0)</f>
        <v>#N/A</v>
      </c>
      <c r="AD48" s="75" t="e">
        <f t="shared" si="17"/>
        <v>#NAME?</v>
      </c>
      <c r="AE48" s="76" t="e">
        <f t="shared" si="17"/>
        <v>#NAME?</v>
      </c>
      <c r="AF48" s="74" t="e">
        <f>VLOOKUP($E48,選手登録!$O$8:$AD$57,15,0)</f>
        <v>#N/A</v>
      </c>
      <c r="AG48" s="75" t="e">
        <f t="shared" si="18"/>
        <v>#NAME?</v>
      </c>
      <c r="AH48" s="76" t="e">
        <f t="shared" si="18"/>
        <v>#NAME?</v>
      </c>
      <c r="AI48" s="74" t="e">
        <f>VLOOKUP($E48,選手登録!$O$8:$AD$57,16,0)</f>
        <v>#N/A</v>
      </c>
      <c r="AJ48" s="75" t="e">
        <f t="shared" si="19"/>
        <v>#NAME?</v>
      </c>
      <c r="AK48" s="76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2">
      <c r="A49" s="73" t="s">
        <v>17</v>
      </c>
      <c r="B49" s="73"/>
      <c r="C49" s="73"/>
      <c r="D49" s="73"/>
      <c r="E49" s="88"/>
      <c r="F49" s="89"/>
      <c r="G49" s="89"/>
      <c r="H49" s="89"/>
      <c r="I49" s="89"/>
      <c r="J49" s="89"/>
      <c r="K49" s="89"/>
      <c r="L49" s="73" t="e">
        <f>VLOOKUP($E49,選手登録!$O$8:$AD$57,2,0)</f>
        <v>#N/A</v>
      </c>
      <c r="M49" s="73"/>
      <c r="N49" s="73"/>
      <c r="O49" s="73"/>
      <c r="P49" s="73"/>
      <c r="Q49" s="73"/>
      <c r="R49" s="73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4" t="e">
        <f>VLOOKUP($E49,選手登録!$O$8:$AD$57,13,0)</f>
        <v>#N/A</v>
      </c>
      <c r="AA49" s="75" t="e">
        <f t="shared" si="16"/>
        <v>#NAME?</v>
      </c>
      <c r="AB49" s="76" t="e">
        <f t="shared" si="16"/>
        <v>#NAME?</v>
      </c>
      <c r="AC49" s="74" t="e">
        <f>VLOOKUP($E49,選手登録!$O$8:$AD$57,14,0)</f>
        <v>#N/A</v>
      </c>
      <c r="AD49" s="75" t="e">
        <f t="shared" si="17"/>
        <v>#NAME?</v>
      </c>
      <c r="AE49" s="76" t="e">
        <f t="shared" si="17"/>
        <v>#NAME?</v>
      </c>
      <c r="AF49" s="74" t="e">
        <f>VLOOKUP($E49,選手登録!$O$8:$AD$57,15,0)</f>
        <v>#N/A</v>
      </c>
      <c r="AG49" s="75" t="e">
        <f t="shared" si="18"/>
        <v>#NAME?</v>
      </c>
      <c r="AH49" s="76" t="e">
        <f t="shared" si="18"/>
        <v>#NAME?</v>
      </c>
      <c r="AI49" s="74" t="e">
        <f>VLOOKUP($E49,選手登録!$O$8:$AD$57,16,0)</f>
        <v>#N/A</v>
      </c>
      <c r="AJ49" s="75" t="e">
        <f t="shared" si="19"/>
        <v>#NAME?</v>
      </c>
      <c r="AK49" s="76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2">
      <c r="A50" s="73" t="s">
        <v>18</v>
      </c>
      <c r="B50" s="73"/>
      <c r="C50" s="73"/>
      <c r="D50" s="73"/>
      <c r="E50" s="88"/>
      <c r="F50" s="89"/>
      <c r="G50" s="89"/>
      <c r="H50" s="89"/>
      <c r="I50" s="89"/>
      <c r="J50" s="89"/>
      <c r="K50" s="89"/>
      <c r="L50" s="73" t="e">
        <f>VLOOKUP($E50,選手登録!$O$8:$AD$57,2,0)</f>
        <v>#N/A</v>
      </c>
      <c r="M50" s="73"/>
      <c r="N50" s="73"/>
      <c r="O50" s="73"/>
      <c r="P50" s="73"/>
      <c r="Q50" s="73"/>
      <c r="R50" s="73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4" t="e">
        <f>VLOOKUP($E50,選手登録!$O$8:$AD$57,13,0)</f>
        <v>#N/A</v>
      </c>
      <c r="AA50" s="75" t="e">
        <f t="shared" si="16"/>
        <v>#NAME?</v>
      </c>
      <c r="AB50" s="76" t="e">
        <f t="shared" si="16"/>
        <v>#NAME?</v>
      </c>
      <c r="AC50" s="74" t="e">
        <f>VLOOKUP($E50,選手登録!$O$8:$AD$57,14,0)</f>
        <v>#N/A</v>
      </c>
      <c r="AD50" s="75" t="e">
        <f t="shared" si="17"/>
        <v>#NAME?</v>
      </c>
      <c r="AE50" s="76" t="e">
        <f t="shared" si="17"/>
        <v>#NAME?</v>
      </c>
      <c r="AF50" s="74" t="e">
        <f>VLOOKUP($E50,選手登録!$O$8:$AD$57,15,0)</f>
        <v>#N/A</v>
      </c>
      <c r="AG50" s="75" t="e">
        <f t="shared" si="18"/>
        <v>#NAME?</v>
      </c>
      <c r="AH50" s="76" t="e">
        <f t="shared" si="18"/>
        <v>#NAME?</v>
      </c>
      <c r="AI50" s="74" t="e">
        <f>VLOOKUP($E50,選手登録!$O$8:$AD$57,16,0)</f>
        <v>#N/A</v>
      </c>
      <c r="AJ50" s="75" t="e">
        <f t="shared" si="19"/>
        <v>#NAME?</v>
      </c>
      <c r="AK50" s="76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2">
      <c r="A51" s="73" t="s">
        <v>19</v>
      </c>
      <c r="B51" s="73"/>
      <c r="C51" s="73"/>
      <c r="D51" s="73"/>
      <c r="E51" s="88"/>
      <c r="F51" s="89"/>
      <c r="G51" s="89"/>
      <c r="H51" s="89"/>
      <c r="I51" s="89"/>
      <c r="J51" s="89"/>
      <c r="K51" s="89"/>
      <c r="L51" s="73" t="e">
        <f>VLOOKUP($E51,選手登録!$O$8:$AD$57,2,0)</f>
        <v>#N/A</v>
      </c>
      <c r="M51" s="73"/>
      <c r="N51" s="73"/>
      <c r="O51" s="73"/>
      <c r="P51" s="73"/>
      <c r="Q51" s="73"/>
      <c r="R51" s="73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4" t="e">
        <f>VLOOKUP($E51,選手登録!$O$8:$AD$57,13,0)</f>
        <v>#N/A</v>
      </c>
      <c r="AA51" s="75" t="e">
        <f t="shared" si="16"/>
        <v>#NAME?</v>
      </c>
      <c r="AB51" s="76" t="e">
        <f t="shared" si="16"/>
        <v>#NAME?</v>
      </c>
      <c r="AC51" s="74" t="e">
        <f>VLOOKUP($E51,選手登録!$O$8:$AD$57,14,0)</f>
        <v>#N/A</v>
      </c>
      <c r="AD51" s="75" t="e">
        <f t="shared" si="17"/>
        <v>#NAME?</v>
      </c>
      <c r="AE51" s="76" t="e">
        <f t="shared" si="17"/>
        <v>#NAME?</v>
      </c>
      <c r="AF51" s="74" t="e">
        <f>VLOOKUP($E51,選手登録!$O$8:$AD$57,15,0)</f>
        <v>#N/A</v>
      </c>
      <c r="AG51" s="75" t="e">
        <f t="shared" si="18"/>
        <v>#NAME?</v>
      </c>
      <c r="AH51" s="76" t="e">
        <f t="shared" si="18"/>
        <v>#NAME?</v>
      </c>
      <c r="AI51" s="74" t="e">
        <f>VLOOKUP($E51,選手登録!$O$8:$AD$57,16,0)</f>
        <v>#N/A</v>
      </c>
      <c r="AJ51" s="75" t="e">
        <f t="shared" si="19"/>
        <v>#NAME?</v>
      </c>
      <c r="AK51" s="76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2">
      <c r="A52" s="73" t="s">
        <v>19</v>
      </c>
      <c r="B52" s="73"/>
      <c r="C52" s="73"/>
      <c r="D52" s="73"/>
      <c r="E52" s="88"/>
      <c r="F52" s="89"/>
      <c r="G52" s="89"/>
      <c r="H52" s="89"/>
      <c r="I52" s="89"/>
      <c r="J52" s="89"/>
      <c r="K52" s="89"/>
      <c r="L52" s="73" t="e">
        <f>VLOOKUP($E52,選手登録!$O$8:$AD$57,2,0)</f>
        <v>#N/A</v>
      </c>
      <c r="M52" s="73"/>
      <c r="N52" s="73"/>
      <c r="O52" s="73"/>
      <c r="P52" s="73"/>
      <c r="Q52" s="73"/>
      <c r="R52" s="73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4" t="e">
        <f>VLOOKUP($E52,選手登録!$O$8:$AD$57,13,0)</f>
        <v>#N/A</v>
      </c>
      <c r="AA52" s="75" t="e">
        <f t="shared" si="16"/>
        <v>#NAME?</v>
      </c>
      <c r="AB52" s="76" t="e">
        <f t="shared" si="16"/>
        <v>#NAME?</v>
      </c>
      <c r="AC52" s="74" t="e">
        <f>VLOOKUP($E52,選手登録!$O$8:$AD$57,14,0)</f>
        <v>#N/A</v>
      </c>
      <c r="AD52" s="75" t="e">
        <f t="shared" si="17"/>
        <v>#NAME?</v>
      </c>
      <c r="AE52" s="76" t="e">
        <f t="shared" si="17"/>
        <v>#NAME?</v>
      </c>
      <c r="AF52" s="74" t="e">
        <f>VLOOKUP($E52,選手登録!$O$8:$AD$57,15,0)</f>
        <v>#N/A</v>
      </c>
      <c r="AG52" s="75" t="e">
        <f t="shared" si="18"/>
        <v>#NAME?</v>
      </c>
      <c r="AH52" s="76" t="e">
        <f t="shared" si="18"/>
        <v>#NAME?</v>
      </c>
      <c r="AI52" s="74" t="e">
        <f>VLOOKUP($E52,選手登録!$O$8:$AD$57,16,0)</f>
        <v>#N/A</v>
      </c>
      <c r="AJ52" s="75" t="e">
        <f t="shared" si="19"/>
        <v>#NAME?</v>
      </c>
      <c r="AK52" s="76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2">
      <c r="A53" s="84" t="s">
        <v>10</v>
      </c>
      <c r="B53" s="59"/>
      <c r="C53" s="59"/>
      <c r="D53" s="59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2"/>
    </row>
    <row r="54" spans="1:45" ht="18" customHeight="1" x14ac:dyDescent="0.2">
      <c r="A54" s="77"/>
      <c r="B54" s="78"/>
      <c r="C54" s="78"/>
      <c r="D54" s="78"/>
      <c r="E54" s="93" t="s">
        <v>152</v>
      </c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5"/>
    </row>
    <row r="55" spans="1:45" ht="18" customHeight="1" x14ac:dyDescent="0.2">
      <c r="A55" s="77"/>
      <c r="B55" s="78"/>
      <c r="C55" s="78"/>
      <c r="D55" s="78"/>
      <c r="E55" s="93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5"/>
    </row>
    <row r="56" spans="1:45" ht="25.5" customHeight="1" x14ac:dyDescent="0.2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59" t="s">
        <v>143</v>
      </c>
      <c r="V56" s="59"/>
      <c r="W56" s="59"/>
      <c r="X56" s="59"/>
      <c r="Y56" s="59"/>
      <c r="Z56" s="59" t="s">
        <v>144</v>
      </c>
      <c r="AA56" s="59"/>
      <c r="AB56" s="59"/>
      <c r="AC56" s="59"/>
      <c r="AD56" s="59" t="s">
        <v>142</v>
      </c>
      <c r="AE56" s="59"/>
      <c r="AF56" s="59"/>
      <c r="AG56" s="59"/>
      <c r="AH56" s="59" t="s">
        <v>141</v>
      </c>
      <c r="AI56" s="59"/>
      <c r="AJ56" s="39"/>
      <c r="AK56" s="41"/>
    </row>
    <row r="57" spans="1:45" ht="25.5" customHeight="1" x14ac:dyDescent="0.2">
      <c r="A57" s="61" t="s">
        <v>147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3"/>
    </row>
    <row r="58" spans="1:45" ht="25.5" customHeight="1" x14ac:dyDescent="0.2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9"/>
    </row>
    <row r="59" spans="1:45" ht="25.5" customHeight="1" x14ac:dyDescent="0.2">
      <c r="A59" s="44"/>
      <c r="B59" s="80" t="str">
        <f>選手登録!$B$3</f>
        <v>京都両洋高等学校</v>
      </c>
      <c r="C59" s="80"/>
      <c r="D59" s="80"/>
      <c r="E59" s="80"/>
      <c r="F59" s="80"/>
      <c r="G59" s="80"/>
      <c r="H59" s="80"/>
      <c r="I59" s="80"/>
      <c r="J59" s="80"/>
      <c r="K59" s="80"/>
      <c r="L59" s="42"/>
      <c r="M59" s="42"/>
      <c r="N59" s="42"/>
      <c r="O59" s="42"/>
      <c r="P59" s="42"/>
      <c r="Q59" s="42"/>
      <c r="R59" s="42"/>
      <c r="S59" s="80" t="s">
        <v>146</v>
      </c>
      <c r="T59" s="80"/>
      <c r="U59" s="80"/>
      <c r="V59" s="80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0" t="s">
        <v>145</v>
      </c>
      <c r="AI59" s="80"/>
      <c r="AJ59" s="47"/>
      <c r="AK59" s="48"/>
    </row>
    <row r="60" spans="1:45" ht="50.1" customHeight="1" x14ac:dyDescent="0.2">
      <c r="A60" s="85" t="str">
        <f>$A$1</f>
        <v>令和６年度　京都府高等学校総合体育大会柔道競技（団体試合）　申込書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7"/>
    </row>
    <row r="61" spans="1:45" ht="20.100000000000001" customHeight="1" x14ac:dyDescent="0.2">
      <c r="A61" s="64" t="s">
        <v>0</v>
      </c>
      <c r="B61" s="64"/>
      <c r="C61" s="64"/>
      <c r="D61" s="64"/>
      <c r="E61" s="64"/>
      <c r="F61" s="64"/>
      <c r="G61" s="64" t="s">
        <v>1</v>
      </c>
      <c r="H61" s="64"/>
      <c r="I61" s="64"/>
      <c r="J61" s="64"/>
      <c r="K61" s="64"/>
      <c r="L61" s="64"/>
      <c r="M61" s="64"/>
      <c r="N61" s="64"/>
      <c r="O61" s="64"/>
      <c r="P61" s="64"/>
      <c r="Q61" s="68" t="s">
        <v>138</v>
      </c>
      <c r="R61" s="69"/>
      <c r="S61" s="69"/>
      <c r="T61" s="69"/>
      <c r="U61" s="69"/>
      <c r="V61" s="69"/>
      <c r="W61" s="107"/>
      <c r="X61" s="68" t="s">
        <v>137</v>
      </c>
      <c r="Y61" s="69"/>
      <c r="Z61" s="69"/>
      <c r="AA61" s="69"/>
      <c r="AB61" s="69"/>
      <c r="AC61" s="69"/>
      <c r="AD61" s="107"/>
      <c r="AE61" s="64" t="s">
        <v>139</v>
      </c>
      <c r="AF61" s="64"/>
      <c r="AG61" s="64"/>
      <c r="AH61" s="64"/>
      <c r="AI61" s="64"/>
      <c r="AJ61" s="64"/>
      <c r="AK61" s="64"/>
    </row>
    <row r="62" spans="1:45" ht="45" customHeight="1" x14ac:dyDescent="0.2">
      <c r="A62" s="109" t="str">
        <f>MID(選手登録!$A$3,1,1)</f>
        <v>3</v>
      </c>
      <c r="B62" s="110"/>
      <c r="C62" s="109" t="str">
        <f>MID(選手登録!$A$3,2,1)</f>
        <v>6</v>
      </c>
      <c r="D62" s="110"/>
      <c r="E62" s="109" t="str">
        <f>MID(選手登録!$A$3,3,1)</f>
        <v>6</v>
      </c>
      <c r="F62" s="110"/>
      <c r="G62" s="70" t="str">
        <f>選手登録!$B$3</f>
        <v>京都両洋高等学校</v>
      </c>
      <c r="H62" s="70"/>
      <c r="I62" s="70"/>
      <c r="J62" s="70"/>
      <c r="K62" s="70"/>
      <c r="L62" s="70"/>
      <c r="M62" s="70"/>
      <c r="N62" s="70"/>
      <c r="O62" s="70"/>
      <c r="P62" s="70"/>
      <c r="Q62" s="109" t="str">
        <f>選手登録!$O$3</f>
        <v xml:space="preserve"> </v>
      </c>
      <c r="R62" s="111"/>
      <c r="S62" s="111"/>
      <c r="T62" s="111"/>
      <c r="U62" s="111"/>
      <c r="V62" s="111"/>
      <c r="W62" s="111"/>
      <c r="X62" s="74" t="str">
        <f>選手登録!$P$3</f>
        <v xml:space="preserve"> </v>
      </c>
      <c r="Y62" s="75"/>
      <c r="Z62" s="75"/>
      <c r="AA62" s="75"/>
      <c r="AB62" s="75"/>
      <c r="AC62" s="75"/>
      <c r="AD62" s="75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2">
      <c r="A63" s="84" t="s">
        <v>20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106"/>
    </row>
    <row r="64" spans="1:45" ht="45" customHeight="1" x14ac:dyDescent="0.2">
      <c r="A64" s="122" t="s">
        <v>149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4"/>
    </row>
    <row r="65" spans="1:45" ht="30" customHeight="1" x14ac:dyDescent="0.2">
      <c r="A65" s="119" t="s">
        <v>13</v>
      </c>
      <c r="B65" s="120"/>
      <c r="C65" s="120"/>
      <c r="D65" s="121"/>
      <c r="E65" s="68" t="s">
        <v>136</v>
      </c>
      <c r="F65" s="69"/>
      <c r="G65" s="69"/>
      <c r="H65" s="69"/>
      <c r="I65" s="69"/>
      <c r="J65" s="69"/>
      <c r="K65" s="69"/>
      <c r="L65" s="64" t="s">
        <v>137</v>
      </c>
      <c r="M65" s="64"/>
      <c r="N65" s="64"/>
      <c r="O65" s="64"/>
      <c r="P65" s="64"/>
      <c r="Q65" s="64"/>
      <c r="R65" s="64"/>
      <c r="S65" s="64" t="s">
        <v>139</v>
      </c>
      <c r="T65" s="64"/>
      <c r="U65" s="64"/>
      <c r="V65" s="64"/>
      <c r="W65" s="64"/>
      <c r="X65" s="64"/>
      <c r="Y65" s="64"/>
      <c r="Z65" s="64" t="s">
        <v>6</v>
      </c>
      <c r="AA65" s="64"/>
      <c r="AB65" s="64"/>
      <c r="AC65" s="64" t="s">
        <v>7</v>
      </c>
      <c r="AD65" s="64"/>
      <c r="AE65" s="64"/>
      <c r="AF65" s="64" t="s">
        <v>8</v>
      </c>
      <c r="AG65" s="64"/>
      <c r="AH65" s="64"/>
      <c r="AI65" s="64" t="s">
        <v>9</v>
      </c>
      <c r="AJ65" s="64"/>
      <c r="AK65" s="64"/>
    </row>
    <row r="66" spans="1:45" ht="45" customHeight="1" x14ac:dyDescent="0.2">
      <c r="A66" s="73" t="s">
        <v>14</v>
      </c>
      <c r="B66" s="73"/>
      <c r="C66" s="73"/>
      <c r="D66" s="73"/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ref="AA66:AB72" si="25">VLOOKUP($E66,データ,13,0)</f>
        <v>#NAME?</v>
      </c>
      <c r="AB66" s="76" t="e">
        <f t="shared" si="25"/>
        <v>#NAME?</v>
      </c>
      <c r="AC66" s="74" t="e">
        <f>VLOOKUP($E66,選手登録!$O$8:$AD$57,14,0)</f>
        <v>#N/A</v>
      </c>
      <c r="AD66" s="75" t="e">
        <f t="shared" ref="AD66:AE72" si="26">VLOOKUP($E66,データ,13,0)</f>
        <v>#NAME?</v>
      </c>
      <c r="AE66" s="76" t="e">
        <f t="shared" si="26"/>
        <v>#NAME?</v>
      </c>
      <c r="AF66" s="74" t="e">
        <f>VLOOKUP($E66,選手登録!$O$8:$AD$57,15,0)</f>
        <v>#N/A</v>
      </c>
      <c r="AG66" s="75" t="e">
        <f t="shared" ref="AG66:AH72" si="27">VLOOKUP($E66,データ,13,0)</f>
        <v>#NAME?</v>
      </c>
      <c r="AH66" s="76" t="e">
        <f t="shared" si="27"/>
        <v>#NAME?</v>
      </c>
      <c r="AI66" s="74" t="e">
        <f>VLOOKUP($E66,選手登録!$O$8:$AD$57,16,0)</f>
        <v>#N/A</v>
      </c>
      <c r="AJ66" s="75" t="e">
        <f t="shared" ref="AJ66:AK72" si="28">VLOOKUP($E66,データ,13,0)</f>
        <v>#NAME?</v>
      </c>
      <c r="AK66" s="76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2">
      <c r="A67" s="73" t="s">
        <v>15</v>
      </c>
      <c r="B67" s="73"/>
      <c r="C67" s="73"/>
      <c r="D67" s="73"/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25"/>
        <v>#NAME?</v>
      </c>
      <c r="AB67" s="76" t="e">
        <f t="shared" si="25"/>
        <v>#NAME?</v>
      </c>
      <c r="AC67" s="74" t="e">
        <f>VLOOKUP($E67,選手登録!$O$8:$AD$57,14,0)</f>
        <v>#N/A</v>
      </c>
      <c r="AD67" s="75" t="e">
        <f t="shared" si="26"/>
        <v>#NAME?</v>
      </c>
      <c r="AE67" s="76" t="e">
        <f t="shared" si="26"/>
        <v>#NAME?</v>
      </c>
      <c r="AF67" s="74" t="e">
        <f>VLOOKUP($E67,選手登録!$O$8:$AD$57,15,0)</f>
        <v>#N/A</v>
      </c>
      <c r="AG67" s="75" t="e">
        <f t="shared" si="27"/>
        <v>#NAME?</v>
      </c>
      <c r="AH67" s="76" t="e">
        <f t="shared" si="27"/>
        <v>#NAME?</v>
      </c>
      <c r="AI67" s="74" t="e">
        <f>VLOOKUP($E67,選手登録!$O$8:$AD$57,16,0)</f>
        <v>#N/A</v>
      </c>
      <c r="AJ67" s="75" t="e">
        <f t="shared" si="28"/>
        <v>#NAME?</v>
      </c>
      <c r="AK67" s="76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2">
      <c r="A68" s="73" t="s">
        <v>16</v>
      </c>
      <c r="B68" s="73"/>
      <c r="C68" s="73"/>
      <c r="D68" s="73"/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25"/>
        <v>#NAME?</v>
      </c>
      <c r="AB68" s="76" t="e">
        <f t="shared" si="25"/>
        <v>#NAME?</v>
      </c>
      <c r="AC68" s="74" t="e">
        <f>VLOOKUP($E68,選手登録!$O$8:$AD$57,14,0)</f>
        <v>#N/A</v>
      </c>
      <c r="AD68" s="75" t="e">
        <f t="shared" si="26"/>
        <v>#NAME?</v>
      </c>
      <c r="AE68" s="76" t="e">
        <f t="shared" si="26"/>
        <v>#NAME?</v>
      </c>
      <c r="AF68" s="74" t="e">
        <f>VLOOKUP($E68,選手登録!$O$8:$AD$57,15,0)</f>
        <v>#N/A</v>
      </c>
      <c r="AG68" s="75" t="e">
        <f t="shared" si="27"/>
        <v>#NAME?</v>
      </c>
      <c r="AH68" s="76" t="e">
        <f t="shared" si="27"/>
        <v>#NAME?</v>
      </c>
      <c r="AI68" s="74" t="e">
        <f>VLOOKUP($E68,選手登録!$O$8:$AD$57,16,0)</f>
        <v>#N/A</v>
      </c>
      <c r="AJ68" s="75" t="e">
        <f t="shared" si="28"/>
        <v>#NAME?</v>
      </c>
      <c r="AK68" s="76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2">
      <c r="A69" s="73" t="s">
        <v>17</v>
      </c>
      <c r="B69" s="73"/>
      <c r="C69" s="73"/>
      <c r="D69" s="73"/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25"/>
        <v>#NAME?</v>
      </c>
      <c r="AB69" s="76" t="e">
        <f t="shared" si="25"/>
        <v>#NAME?</v>
      </c>
      <c r="AC69" s="74" t="e">
        <f>VLOOKUP($E69,選手登録!$O$8:$AD$57,14,0)</f>
        <v>#N/A</v>
      </c>
      <c r="AD69" s="75" t="e">
        <f t="shared" si="26"/>
        <v>#NAME?</v>
      </c>
      <c r="AE69" s="76" t="e">
        <f t="shared" si="26"/>
        <v>#NAME?</v>
      </c>
      <c r="AF69" s="74" t="e">
        <f>VLOOKUP($E69,選手登録!$O$8:$AD$57,15,0)</f>
        <v>#N/A</v>
      </c>
      <c r="AG69" s="75" t="e">
        <f t="shared" si="27"/>
        <v>#NAME?</v>
      </c>
      <c r="AH69" s="76" t="e">
        <f t="shared" si="27"/>
        <v>#NAME?</v>
      </c>
      <c r="AI69" s="74" t="e">
        <f>VLOOKUP($E69,選手登録!$O$8:$AD$57,16,0)</f>
        <v>#N/A</v>
      </c>
      <c r="AJ69" s="75" t="e">
        <f t="shared" si="28"/>
        <v>#NAME?</v>
      </c>
      <c r="AK69" s="76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2">
      <c r="A70" s="73" t="s">
        <v>18</v>
      </c>
      <c r="B70" s="73"/>
      <c r="C70" s="73"/>
      <c r="D70" s="73"/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25"/>
        <v>#NAME?</v>
      </c>
      <c r="AB70" s="76" t="e">
        <f t="shared" si="25"/>
        <v>#NAME?</v>
      </c>
      <c r="AC70" s="74" t="e">
        <f>VLOOKUP($E70,選手登録!$O$8:$AD$57,14,0)</f>
        <v>#N/A</v>
      </c>
      <c r="AD70" s="75" t="e">
        <f t="shared" si="26"/>
        <v>#NAME?</v>
      </c>
      <c r="AE70" s="76" t="e">
        <f t="shared" si="26"/>
        <v>#NAME?</v>
      </c>
      <c r="AF70" s="74" t="e">
        <f>VLOOKUP($E70,選手登録!$O$8:$AD$57,15,0)</f>
        <v>#N/A</v>
      </c>
      <c r="AG70" s="75" t="e">
        <f t="shared" si="27"/>
        <v>#NAME?</v>
      </c>
      <c r="AH70" s="76" t="e">
        <f t="shared" si="27"/>
        <v>#NAME?</v>
      </c>
      <c r="AI70" s="74" t="e">
        <f>VLOOKUP($E70,選手登録!$O$8:$AD$57,16,0)</f>
        <v>#N/A</v>
      </c>
      <c r="AJ70" s="75" t="e">
        <f t="shared" si="28"/>
        <v>#NAME?</v>
      </c>
      <c r="AK70" s="76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2">
      <c r="A71" s="73" t="s">
        <v>19</v>
      </c>
      <c r="B71" s="73"/>
      <c r="C71" s="73"/>
      <c r="D71" s="73"/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25"/>
        <v>#NAME?</v>
      </c>
      <c r="AB71" s="76" t="e">
        <f t="shared" si="25"/>
        <v>#NAME?</v>
      </c>
      <c r="AC71" s="74" t="e">
        <f>VLOOKUP($E71,選手登録!$O$8:$AD$57,14,0)</f>
        <v>#N/A</v>
      </c>
      <c r="AD71" s="75" t="e">
        <f t="shared" si="26"/>
        <v>#NAME?</v>
      </c>
      <c r="AE71" s="76" t="e">
        <f t="shared" si="26"/>
        <v>#NAME?</v>
      </c>
      <c r="AF71" s="74" t="e">
        <f>VLOOKUP($E71,選手登録!$O$8:$AD$57,15,0)</f>
        <v>#N/A</v>
      </c>
      <c r="AG71" s="75" t="e">
        <f t="shared" si="27"/>
        <v>#NAME?</v>
      </c>
      <c r="AH71" s="76" t="e">
        <f t="shared" si="27"/>
        <v>#NAME?</v>
      </c>
      <c r="AI71" s="74" t="e">
        <f>VLOOKUP($E71,選手登録!$O$8:$AD$57,16,0)</f>
        <v>#N/A</v>
      </c>
      <c r="AJ71" s="75" t="e">
        <f t="shared" si="28"/>
        <v>#NAME?</v>
      </c>
      <c r="AK71" s="76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2">
      <c r="A72" s="73" t="s">
        <v>19</v>
      </c>
      <c r="B72" s="73"/>
      <c r="C72" s="73"/>
      <c r="D72" s="73"/>
      <c r="E72" s="88"/>
      <c r="F72" s="89"/>
      <c r="G72" s="89"/>
      <c r="H72" s="89"/>
      <c r="I72" s="89"/>
      <c r="J72" s="89"/>
      <c r="K72" s="89"/>
      <c r="L72" s="73" t="e">
        <f>VLOOKUP($E72,選手登録!$O$8:$AD$57,2,0)</f>
        <v>#N/A</v>
      </c>
      <c r="M72" s="73"/>
      <c r="N72" s="73"/>
      <c r="O72" s="73"/>
      <c r="P72" s="73"/>
      <c r="Q72" s="73"/>
      <c r="R72" s="73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4" t="e">
        <f>VLOOKUP($E72,選手登録!$O$8:$AD$57,13,0)</f>
        <v>#N/A</v>
      </c>
      <c r="AA72" s="75" t="e">
        <f t="shared" si="25"/>
        <v>#NAME?</v>
      </c>
      <c r="AB72" s="76" t="e">
        <f t="shared" si="25"/>
        <v>#NAME?</v>
      </c>
      <c r="AC72" s="74" t="e">
        <f>VLOOKUP($E72,選手登録!$O$8:$AD$57,14,0)</f>
        <v>#N/A</v>
      </c>
      <c r="AD72" s="75" t="e">
        <f t="shared" si="26"/>
        <v>#NAME?</v>
      </c>
      <c r="AE72" s="76" t="e">
        <f t="shared" si="26"/>
        <v>#NAME?</v>
      </c>
      <c r="AF72" s="74" t="e">
        <f>VLOOKUP($E72,選手登録!$O$8:$AD$57,15,0)</f>
        <v>#N/A</v>
      </c>
      <c r="AG72" s="75" t="e">
        <f t="shared" si="27"/>
        <v>#NAME?</v>
      </c>
      <c r="AH72" s="76" t="e">
        <f t="shared" si="27"/>
        <v>#NAME?</v>
      </c>
      <c r="AI72" s="74" t="e">
        <f>VLOOKUP($E72,選手登録!$O$8:$AD$57,16,0)</f>
        <v>#N/A</v>
      </c>
      <c r="AJ72" s="75" t="e">
        <f t="shared" si="28"/>
        <v>#NAME?</v>
      </c>
      <c r="AK72" s="76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2">
      <c r="A73" s="84" t="s">
        <v>10</v>
      </c>
      <c r="B73" s="59"/>
      <c r="C73" s="59"/>
      <c r="D73" s="59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2"/>
    </row>
    <row r="74" spans="1:45" ht="18" customHeight="1" x14ac:dyDescent="0.2">
      <c r="A74" s="77"/>
      <c r="B74" s="78"/>
      <c r="C74" s="78"/>
      <c r="D74" s="78"/>
      <c r="E74" s="93" t="s">
        <v>152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18" customHeight="1" x14ac:dyDescent="0.2">
      <c r="A75" s="77"/>
      <c r="B75" s="78"/>
      <c r="C75" s="78"/>
      <c r="D75" s="78"/>
      <c r="E75" s="93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5"/>
    </row>
    <row r="76" spans="1:45" ht="25.5" customHeight="1" x14ac:dyDescent="0.2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59" t="s">
        <v>143</v>
      </c>
      <c r="V76" s="59"/>
      <c r="W76" s="59"/>
      <c r="X76" s="59"/>
      <c r="Y76" s="59"/>
      <c r="Z76" s="59" t="s">
        <v>144</v>
      </c>
      <c r="AA76" s="59"/>
      <c r="AB76" s="59"/>
      <c r="AC76" s="59"/>
      <c r="AD76" s="59" t="s">
        <v>142</v>
      </c>
      <c r="AE76" s="59"/>
      <c r="AF76" s="59"/>
      <c r="AG76" s="59"/>
      <c r="AH76" s="59" t="s">
        <v>141</v>
      </c>
      <c r="AI76" s="59"/>
      <c r="AJ76" s="39"/>
      <c r="AK76" s="41"/>
    </row>
    <row r="77" spans="1:45" ht="25.5" customHeight="1" x14ac:dyDescent="0.2">
      <c r="A77" s="61" t="s">
        <v>147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3"/>
    </row>
    <row r="78" spans="1:45" ht="25.5" customHeight="1" x14ac:dyDescent="0.2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9"/>
    </row>
    <row r="79" spans="1:45" ht="25.5" customHeight="1" x14ac:dyDescent="0.2">
      <c r="A79" s="44"/>
      <c r="B79" s="80" t="str">
        <f>選手登録!$B$3</f>
        <v>京都両洋高等学校</v>
      </c>
      <c r="C79" s="80"/>
      <c r="D79" s="80"/>
      <c r="E79" s="80"/>
      <c r="F79" s="80"/>
      <c r="G79" s="80"/>
      <c r="H79" s="80"/>
      <c r="I79" s="80"/>
      <c r="J79" s="80"/>
      <c r="K79" s="80"/>
      <c r="L79" s="42"/>
      <c r="M79" s="42"/>
      <c r="N79" s="42"/>
      <c r="O79" s="42"/>
      <c r="P79" s="42"/>
      <c r="Q79" s="42"/>
      <c r="R79" s="42"/>
      <c r="S79" s="80" t="s">
        <v>146</v>
      </c>
      <c r="T79" s="80"/>
      <c r="U79" s="80"/>
      <c r="V79" s="80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0" t="s">
        <v>145</v>
      </c>
      <c r="AI79" s="80"/>
      <c r="AJ79" s="47"/>
      <c r="AK79" s="48"/>
    </row>
    <row r="80" spans="1:45" ht="50.1" customHeight="1" x14ac:dyDescent="0.2">
      <c r="A80" s="85" t="s">
        <v>171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7"/>
    </row>
    <row r="81" spans="1:45" ht="20.100000000000001" customHeight="1" x14ac:dyDescent="0.2">
      <c r="A81" s="64" t="s">
        <v>0</v>
      </c>
      <c r="B81" s="64"/>
      <c r="C81" s="64"/>
      <c r="D81" s="64"/>
      <c r="E81" s="64"/>
      <c r="F81" s="64"/>
      <c r="G81" s="64" t="s">
        <v>1</v>
      </c>
      <c r="H81" s="64"/>
      <c r="I81" s="64"/>
      <c r="J81" s="64"/>
      <c r="K81" s="64"/>
      <c r="L81" s="64"/>
      <c r="M81" s="64"/>
      <c r="N81" s="64"/>
      <c r="O81" s="64"/>
      <c r="P81" s="64"/>
      <c r="Q81" s="68" t="s">
        <v>138</v>
      </c>
      <c r="R81" s="69"/>
      <c r="S81" s="69"/>
      <c r="T81" s="69"/>
      <c r="U81" s="69"/>
      <c r="V81" s="69"/>
      <c r="W81" s="107"/>
      <c r="X81" s="68" t="s">
        <v>137</v>
      </c>
      <c r="Y81" s="69"/>
      <c r="Z81" s="69"/>
      <c r="AA81" s="69"/>
      <c r="AB81" s="69"/>
      <c r="AC81" s="69"/>
      <c r="AD81" s="107"/>
      <c r="AE81" s="64" t="s">
        <v>139</v>
      </c>
      <c r="AF81" s="64"/>
      <c r="AG81" s="64"/>
      <c r="AH81" s="64"/>
      <c r="AI81" s="64"/>
      <c r="AJ81" s="64"/>
      <c r="AK81" s="64"/>
    </row>
    <row r="82" spans="1:45" ht="45" customHeight="1" x14ac:dyDescent="0.2">
      <c r="A82" s="109" t="str">
        <f>MID(選手登録!$A$3,1,1)</f>
        <v>3</v>
      </c>
      <c r="B82" s="110"/>
      <c r="C82" s="109" t="str">
        <f>MID(選手登録!$A$3,2,1)</f>
        <v>6</v>
      </c>
      <c r="D82" s="110"/>
      <c r="E82" s="109" t="str">
        <f>MID(選手登録!$A$3,3,1)</f>
        <v>6</v>
      </c>
      <c r="F82" s="110"/>
      <c r="G82" s="70" t="str">
        <f>選手登録!$B$3</f>
        <v>京都両洋高等学校</v>
      </c>
      <c r="H82" s="70"/>
      <c r="I82" s="70"/>
      <c r="J82" s="70"/>
      <c r="K82" s="70"/>
      <c r="L82" s="70"/>
      <c r="M82" s="70"/>
      <c r="N82" s="70"/>
      <c r="O82" s="70"/>
      <c r="P82" s="70"/>
      <c r="Q82" s="109" t="str">
        <f>選手登録!$O$3</f>
        <v xml:space="preserve"> </v>
      </c>
      <c r="R82" s="111"/>
      <c r="S82" s="111"/>
      <c r="T82" s="111"/>
      <c r="U82" s="111"/>
      <c r="V82" s="111"/>
      <c r="W82" s="111"/>
      <c r="X82" s="74" t="str">
        <f>選手登録!$P$3</f>
        <v xml:space="preserve"> </v>
      </c>
      <c r="Y82" s="75"/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2">
      <c r="A83" s="84" t="s">
        <v>20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106"/>
    </row>
    <row r="84" spans="1:45" ht="30" customHeight="1" x14ac:dyDescent="0.2">
      <c r="A84" s="119" t="s">
        <v>13</v>
      </c>
      <c r="B84" s="120"/>
      <c r="C84" s="120"/>
      <c r="D84" s="121"/>
      <c r="E84" s="68" t="s">
        <v>136</v>
      </c>
      <c r="F84" s="69"/>
      <c r="G84" s="69"/>
      <c r="H84" s="69"/>
      <c r="I84" s="69"/>
      <c r="J84" s="69"/>
      <c r="K84" s="69"/>
      <c r="L84" s="64" t="s">
        <v>137</v>
      </c>
      <c r="M84" s="64"/>
      <c r="N84" s="64"/>
      <c r="O84" s="64"/>
      <c r="P84" s="64"/>
      <c r="Q84" s="64"/>
      <c r="R84" s="64"/>
      <c r="S84" s="64" t="s">
        <v>139</v>
      </c>
      <c r="T84" s="64"/>
      <c r="U84" s="64"/>
      <c r="V84" s="64"/>
      <c r="W84" s="64"/>
      <c r="X84" s="64"/>
      <c r="Y84" s="64"/>
      <c r="Z84" s="64" t="s">
        <v>6</v>
      </c>
      <c r="AA84" s="64"/>
      <c r="AB84" s="64"/>
      <c r="AC84" s="64" t="s">
        <v>7</v>
      </c>
      <c r="AD84" s="64"/>
      <c r="AE84" s="64"/>
      <c r="AF84" s="64" t="s">
        <v>8</v>
      </c>
      <c r="AG84" s="64"/>
      <c r="AH84" s="64"/>
      <c r="AI84" s="64" t="s">
        <v>9</v>
      </c>
      <c r="AJ84" s="64"/>
      <c r="AK84" s="64"/>
    </row>
    <row r="85" spans="1:45" ht="45" customHeight="1" x14ac:dyDescent="0.2">
      <c r="A85" s="73" t="s">
        <v>14</v>
      </c>
      <c r="B85" s="73"/>
      <c r="C85" s="73"/>
      <c r="D85" s="73"/>
      <c r="E85" s="88"/>
      <c r="F85" s="89"/>
      <c r="G85" s="89"/>
      <c r="H85" s="89"/>
      <c r="I85" s="89"/>
      <c r="J85" s="89"/>
      <c r="K85" s="89"/>
      <c r="L85" s="73" t="e">
        <f>VLOOKUP($E85,選手登録!$O$8:$AD$57,2,0)</f>
        <v>#N/A</v>
      </c>
      <c r="M85" s="73"/>
      <c r="N85" s="73"/>
      <c r="O85" s="73"/>
      <c r="P85" s="73"/>
      <c r="Q85" s="73"/>
      <c r="R85" s="73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4" t="e">
        <f>VLOOKUP($E85,選手登録!$O$8:$AD$57,13,0)</f>
        <v>#N/A</v>
      </c>
      <c r="AA85" s="75" t="e">
        <f t="shared" ref="AA85:AB90" si="34">VLOOKUP($E85,データ,13,0)</f>
        <v>#NAME?</v>
      </c>
      <c r="AB85" s="76" t="e">
        <f t="shared" si="34"/>
        <v>#NAME?</v>
      </c>
      <c r="AC85" s="74" t="e">
        <f>VLOOKUP($E85,選手登録!$O$8:$AD$57,14,0)</f>
        <v>#N/A</v>
      </c>
      <c r="AD85" s="75" t="e">
        <f t="shared" ref="AD85:AE90" si="35">VLOOKUP($E85,データ,13,0)</f>
        <v>#NAME?</v>
      </c>
      <c r="AE85" s="76" t="e">
        <f t="shared" si="35"/>
        <v>#NAME?</v>
      </c>
      <c r="AF85" s="74" t="e">
        <f>VLOOKUP($E85,選手登録!$O$8:$AD$57,15,0)</f>
        <v>#N/A</v>
      </c>
      <c r="AG85" s="75" t="e">
        <f t="shared" ref="AG85:AH90" si="36">VLOOKUP($E85,データ,13,0)</f>
        <v>#NAME?</v>
      </c>
      <c r="AH85" s="76" t="e">
        <f t="shared" si="36"/>
        <v>#NAME?</v>
      </c>
      <c r="AI85" s="74" t="e">
        <f>VLOOKUP($E85,選手登録!$O$8:$AD$57,16,0)</f>
        <v>#N/A</v>
      </c>
      <c r="AJ85" s="75" t="e">
        <f t="shared" ref="AJ85:AK90" si="37">VLOOKUP($E85,データ,13,0)</f>
        <v>#NAME?</v>
      </c>
      <c r="AK85" s="76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2">
      <c r="A86" s="73" t="s">
        <v>15</v>
      </c>
      <c r="B86" s="73"/>
      <c r="C86" s="73"/>
      <c r="D86" s="73"/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si="34"/>
        <v>#NAME?</v>
      </c>
      <c r="AB86" s="76" t="e">
        <f t="shared" si="34"/>
        <v>#NAME?</v>
      </c>
      <c r="AC86" s="74" t="e">
        <f>VLOOKUP($E86,選手登録!$O$8:$AD$57,14,0)</f>
        <v>#N/A</v>
      </c>
      <c r="AD86" s="75" t="e">
        <f t="shared" si="35"/>
        <v>#NAME?</v>
      </c>
      <c r="AE86" s="76" t="e">
        <f t="shared" si="35"/>
        <v>#NAME?</v>
      </c>
      <c r="AF86" s="74" t="e">
        <f>VLOOKUP($E86,選手登録!$O$8:$AD$57,15,0)</f>
        <v>#N/A</v>
      </c>
      <c r="AG86" s="75" t="e">
        <f t="shared" si="36"/>
        <v>#NAME?</v>
      </c>
      <c r="AH86" s="76" t="e">
        <f t="shared" si="36"/>
        <v>#NAME?</v>
      </c>
      <c r="AI86" s="74" t="e">
        <f>VLOOKUP($E86,選手登録!$O$8:$AD$57,16,0)</f>
        <v>#N/A</v>
      </c>
      <c r="AJ86" s="75" t="e">
        <f t="shared" si="37"/>
        <v>#NAME?</v>
      </c>
      <c r="AK86" s="76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2">
      <c r="A87" s="73" t="s">
        <v>16</v>
      </c>
      <c r="B87" s="73"/>
      <c r="C87" s="73"/>
      <c r="D87" s="73"/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34"/>
        <v>#NAME?</v>
      </c>
      <c r="AB87" s="76" t="e">
        <f t="shared" si="34"/>
        <v>#NAME?</v>
      </c>
      <c r="AC87" s="74" t="e">
        <f>VLOOKUP($E87,選手登録!$O$8:$AD$57,14,0)</f>
        <v>#N/A</v>
      </c>
      <c r="AD87" s="75" t="e">
        <f t="shared" si="35"/>
        <v>#NAME?</v>
      </c>
      <c r="AE87" s="76" t="e">
        <f t="shared" si="35"/>
        <v>#NAME?</v>
      </c>
      <c r="AF87" s="74" t="e">
        <f>VLOOKUP($E87,選手登録!$O$8:$AD$57,15,0)</f>
        <v>#N/A</v>
      </c>
      <c r="AG87" s="75" t="e">
        <f t="shared" si="36"/>
        <v>#NAME?</v>
      </c>
      <c r="AH87" s="76" t="e">
        <f t="shared" si="36"/>
        <v>#NAME?</v>
      </c>
      <c r="AI87" s="74" t="e">
        <f>VLOOKUP($E87,選手登録!$O$8:$AD$57,16,0)</f>
        <v>#N/A</v>
      </c>
      <c r="AJ87" s="75" t="e">
        <f t="shared" si="37"/>
        <v>#NAME?</v>
      </c>
      <c r="AK87" s="76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2">
      <c r="A88" s="73" t="s">
        <v>17</v>
      </c>
      <c r="B88" s="73"/>
      <c r="C88" s="73"/>
      <c r="D88" s="73"/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34"/>
        <v>#NAME?</v>
      </c>
      <c r="AB88" s="76" t="e">
        <f t="shared" si="34"/>
        <v>#NAME?</v>
      </c>
      <c r="AC88" s="74" t="e">
        <f>VLOOKUP($E88,選手登録!$O$8:$AD$57,14,0)</f>
        <v>#N/A</v>
      </c>
      <c r="AD88" s="75" t="e">
        <f t="shared" si="35"/>
        <v>#NAME?</v>
      </c>
      <c r="AE88" s="76" t="e">
        <f t="shared" si="35"/>
        <v>#NAME?</v>
      </c>
      <c r="AF88" s="74" t="e">
        <f>VLOOKUP($E88,選手登録!$O$8:$AD$57,15,0)</f>
        <v>#N/A</v>
      </c>
      <c r="AG88" s="75" t="e">
        <f t="shared" si="36"/>
        <v>#NAME?</v>
      </c>
      <c r="AH88" s="76" t="e">
        <f t="shared" si="36"/>
        <v>#NAME?</v>
      </c>
      <c r="AI88" s="74" t="e">
        <f>VLOOKUP($E88,選手登録!$O$8:$AD$57,16,0)</f>
        <v>#N/A</v>
      </c>
      <c r="AJ88" s="75" t="e">
        <f t="shared" si="37"/>
        <v>#NAME?</v>
      </c>
      <c r="AK88" s="76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2">
      <c r="A89" s="73" t="s">
        <v>18</v>
      </c>
      <c r="B89" s="73"/>
      <c r="C89" s="73"/>
      <c r="D89" s="73"/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34"/>
        <v>#NAME?</v>
      </c>
      <c r="AB89" s="76" t="e">
        <f t="shared" si="34"/>
        <v>#NAME?</v>
      </c>
      <c r="AC89" s="74" t="e">
        <f>VLOOKUP($E89,選手登録!$O$8:$AD$57,14,0)</f>
        <v>#N/A</v>
      </c>
      <c r="AD89" s="75" t="e">
        <f t="shared" si="35"/>
        <v>#NAME?</v>
      </c>
      <c r="AE89" s="76" t="e">
        <f t="shared" si="35"/>
        <v>#NAME?</v>
      </c>
      <c r="AF89" s="74" t="e">
        <f>VLOOKUP($E89,選手登録!$O$8:$AD$57,15,0)</f>
        <v>#N/A</v>
      </c>
      <c r="AG89" s="75" t="e">
        <f t="shared" si="36"/>
        <v>#NAME?</v>
      </c>
      <c r="AH89" s="76" t="e">
        <f t="shared" si="36"/>
        <v>#NAME?</v>
      </c>
      <c r="AI89" s="74" t="e">
        <f>VLOOKUP($E89,選手登録!$O$8:$AD$57,16,0)</f>
        <v>#N/A</v>
      </c>
      <c r="AJ89" s="75" t="e">
        <f t="shared" si="37"/>
        <v>#NAME?</v>
      </c>
      <c r="AK89" s="76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2">
      <c r="A90" s="73" t="s">
        <v>19</v>
      </c>
      <c r="B90" s="73"/>
      <c r="C90" s="73"/>
      <c r="D90" s="73"/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34"/>
        <v>#NAME?</v>
      </c>
      <c r="AB90" s="76" t="e">
        <f t="shared" si="34"/>
        <v>#NAME?</v>
      </c>
      <c r="AC90" s="74" t="e">
        <f>VLOOKUP($E90,選手登録!$O$8:$AD$57,14,0)</f>
        <v>#N/A</v>
      </c>
      <c r="AD90" s="75" t="e">
        <f t="shared" si="35"/>
        <v>#NAME?</v>
      </c>
      <c r="AE90" s="76" t="e">
        <f t="shared" si="35"/>
        <v>#NAME?</v>
      </c>
      <c r="AF90" s="74" t="e">
        <f>VLOOKUP($E90,選手登録!$O$8:$AD$57,15,0)</f>
        <v>#N/A</v>
      </c>
      <c r="AG90" s="75" t="e">
        <f t="shared" si="36"/>
        <v>#NAME?</v>
      </c>
      <c r="AH90" s="76" t="e">
        <f t="shared" si="36"/>
        <v>#NAME?</v>
      </c>
      <c r="AI90" s="74" t="e">
        <f>VLOOKUP($E90,選手登録!$O$8:$AD$57,16,0)</f>
        <v>#N/A</v>
      </c>
      <c r="AJ90" s="75" t="e">
        <f t="shared" si="37"/>
        <v>#NAME?</v>
      </c>
      <c r="AK90" s="76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2">
      <c r="A91" s="84" t="s">
        <v>10</v>
      </c>
      <c r="B91" s="59"/>
      <c r="C91" s="59"/>
      <c r="D91" s="59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2"/>
    </row>
    <row r="92" spans="1:45" ht="18" customHeight="1" x14ac:dyDescent="0.2">
      <c r="A92" s="77"/>
      <c r="B92" s="78"/>
      <c r="C92" s="78"/>
      <c r="D92" s="78"/>
      <c r="E92" s="93" t="s">
        <v>151</v>
      </c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5"/>
    </row>
    <row r="93" spans="1:45" ht="18" customHeight="1" x14ac:dyDescent="0.2">
      <c r="A93" s="77"/>
      <c r="B93" s="78"/>
      <c r="C93" s="78"/>
      <c r="D93" s="78"/>
      <c r="E93" s="93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5"/>
    </row>
    <row r="94" spans="1:45" ht="25.5" customHeight="1" x14ac:dyDescent="0.2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59" t="s">
        <v>143</v>
      </c>
      <c r="V94" s="59"/>
      <c r="W94" s="59"/>
      <c r="X94" s="59"/>
      <c r="Y94" s="59"/>
      <c r="Z94" s="59" t="s">
        <v>144</v>
      </c>
      <c r="AA94" s="59"/>
      <c r="AB94" s="59"/>
      <c r="AC94" s="59"/>
      <c r="AD94" s="59" t="s">
        <v>142</v>
      </c>
      <c r="AE94" s="59"/>
      <c r="AF94" s="59"/>
      <c r="AG94" s="59"/>
      <c r="AH94" s="59" t="s">
        <v>141</v>
      </c>
      <c r="AI94" s="59"/>
      <c r="AJ94" s="39"/>
      <c r="AK94" s="41"/>
    </row>
    <row r="95" spans="1:45" ht="25.5" customHeight="1" x14ac:dyDescent="0.2">
      <c r="A95" s="61" t="s">
        <v>147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3"/>
    </row>
    <row r="96" spans="1:45" ht="25.5" customHeight="1" x14ac:dyDescent="0.2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9"/>
    </row>
    <row r="97" spans="1:45" ht="25.5" customHeight="1" x14ac:dyDescent="0.2">
      <c r="A97" s="43"/>
      <c r="B97" s="78" t="str">
        <f>選手登録!$B$3</f>
        <v>京都両洋高等学校</v>
      </c>
      <c r="C97" s="78"/>
      <c r="D97" s="78"/>
      <c r="E97" s="78"/>
      <c r="F97" s="78"/>
      <c r="G97" s="78"/>
      <c r="H97" s="78"/>
      <c r="I97" s="78"/>
      <c r="J97" s="78"/>
      <c r="K97" s="78"/>
      <c r="S97" s="78" t="s">
        <v>146</v>
      </c>
      <c r="T97" s="78"/>
      <c r="U97" s="78"/>
      <c r="V97" s="78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78" t="s">
        <v>145</v>
      </c>
      <c r="AI97" s="78"/>
      <c r="AJ97" s="49"/>
      <c r="AK97" s="50"/>
    </row>
    <row r="98" spans="1:45" ht="20.100000000000001" customHeight="1" x14ac:dyDescent="0.2">
      <c r="A98" s="85" t="s">
        <v>172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7"/>
    </row>
    <row r="99" spans="1:45" ht="20.100000000000001" customHeight="1" x14ac:dyDescent="0.2">
      <c r="A99" s="116" t="s">
        <v>168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8"/>
    </row>
    <row r="100" spans="1:45" ht="20.100000000000001" customHeight="1" x14ac:dyDescent="0.2">
      <c r="A100" s="82" t="s">
        <v>169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3"/>
    </row>
    <row r="101" spans="1:45" ht="20.100000000000001" customHeight="1" x14ac:dyDescent="0.2">
      <c r="A101" s="112" t="s">
        <v>0</v>
      </c>
      <c r="B101" s="112"/>
      <c r="C101" s="112"/>
      <c r="D101" s="112"/>
      <c r="E101" s="112"/>
      <c r="F101" s="112"/>
      <c r="G101" s="112" t="s">
        <v>1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3" t="s">
        <v>138</v>
      </c>
      <c r="R101" s="114"/>
      <c r="S101" s="114"/>
      <c r="T101" s="114"/>
      <c r="U101" s="114"/>
      <c r="V101" s="114"/>
      <c r="W101" s="115"/>
      <c r="X101" s="113" t="s">
        <v>137</v>
      </c>
      <c r="Y101" s="114"/>
      <c r="Z101" s="114"/>
      <c r="AA101" s="114"/>
      <c r="AB101" s="114"/>
      <c r="AC101" s="114"/>
      <c r="AD101" s="115"/>
      <c r="AE101" s="112" t="s">
        <v>139</v>
      </c>
      <c r="AF101" s="112"/>
      <c r="AG101" s="112"/>
      <c r="AH101" s="112"/>
      <c r="AI101" s="112"/>
      <c r="AJ101" s="112"/>
      <c r="AK101" s="112"/>
    </row>
    <row r="102" spans="1:45" ht="45" customHeight="1" x14ac:dyDescent="0.2">
      <c r="A102" s="109" t="str">
        <f>MID(選手登録!$A$3,1,1)</f>
        <v>3</v>
      </c>
      <c r="B102" s="110"/>
      <c r="C102" s="109" t="str">
        <f>MID(選手登録!$A$3,2,1)</f>
        <v>6</v>
      </c>
      <c r="D102" s="110"/>
      <c r="E102" s="109" t="str">
        <f>MID(選手登録!$A$3,3,1)</f>
        <v>6</v>
      </c>
      <c r="F102" s="110"/>
      <c r="G102" s="70" t="str">
        <f>選手登録!$B$3</f>
        <v>京都両洋高等学校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109" t="str">
        <f>選手登録!$O$3</f>
        <v xml:space="preserve"> </v>
      </c>
      <c r="R102" s="111"/>
      <c r="S102" s="111"/>
      <c r="T102" s="111"/>
      <c r="U102" s="111"/>
      <c r="V102" s="111"/>
      <c r="W102" s="111"/>
      <c r="X102" s="74" t="str">
        <f>選手登録!$P$3</f>
        <v xml:space="preserve"> </v>
      </c>
      <c r="Y102" s="75"/>
      <c r="Z102" s="75"/>
      <c r="AA102" s="75"/>
      <c r="AB102" s="75"/>
      <c r="AC102" s="75"/>
      <c r="AD102" s="75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2">
      <c r="A103" s="84" t="s">
        <v>20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106"/>
    </row>
    <row r="104" spans="1:45" ht="30" customHeight="1" x14ac:dyDescent="0.2">
      <c r="A104" s="68" t="s">
        <v>136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107"/>
      <c r="L104" s="64" t="s">
        <v>137</v>
      </c>
      <c r="M104" s="64"/>
      <c r="N104" s="64"/>
      <c r="O104" s="64"/>
      <c r="P104" s="64"/>
      <c r="Q104" s="64"/>
      <c r="R104" s="64"/>
      <c r="S104" s="64" t="s">
        <v>139</v>
      </c>
      <c r="T104" s="64"/>
      <c r="U104" s="64"/>
      <c r="V104" s="64"/>
      <c r="W104" s="64"/>
      <c r="X104" s="64"/>
      <c r="Y104" s="64"/>
      <c r="Z104" s="64" t="s">
        <v>6</v>
      </c>
      <c r="AA104" s="64"/>
      <c r="AB104" s="64"/>
      <c r="AC104" s="64" t="s">
        <v>7</v>
      </c>
      <c r="AD104" s="64"/>
      <c r="AE104" s="64"/>
      <c r="AF104" s="64" t="s">
        <v>8</v>
      </c>
      <c r="AG104" s="64"/>
      <c r="AH104" s="64"/>
      <c r="AI104" s="64" t="s">
        <v>9</v>
      </c>
      <c r="AJ104" s="64"/>
      <c r="AK104" s="64"/>
    </row>
    <row r="105" spans="1:45" ht="45" customHeight="1" x14ac:dyDescent="0.2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73" t="e">
        <f>VLOOKUP($A105,選手登録!$O$8:$AD$57,2,0)</f>
        <v>#N/A</v>
      </c>
      <c r="M105" s="73"/>
      <c r="N105" s="73"/>
      <c r="O105" s="73"/>
      <c r="P105" s="73"/>
      <c r="Q105" s="73"/>
      <c r="R105" s="73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4" t="e">
        <f>VLOOKUP($A105,選手登録!$O$8:$AD$57,13,0)</f>
        <v>#N/A</v>
      </c>
      <c r="AA105" s="75" t="e">
        <f>VLOOKUP($A105,データ,13,0)</f>
        <v>#NAME?</v>
      </c>
      <c r="AB105" s="76" t="e">
        <f>VLOOKUP($A105,データ,13,0)</f>
        <v>#NAME?</v>
      </c>
      <c r="AC105" s="74" t="e">
        <f>VLOOKUP($A105,選手登録!$O$8:$AD$57,14,0)</f>
        <v>#N/A</v>
      </c>
      <c r="AD105" s="75" t="e">
        <f>VLOOKUP($A105,データ,13,0)</f>
        <v>#NAME?</v>
      </c>
      <c r="AE105" s="76" t="e">
        <f>VLOOKUP($A105,データ,13,0)</f>
        <v>#NAME?</v>
      </c>
      <c r="AF105" s="74" t="e">
        <f>VLOOKUP($A105,選手登録!$O$8:$AD$57,15,0)</f>
        <v>#N/A</v>
      </c>
      <c r="AG105" s="75" t="e">
        <f>VLOOKUP($A105,データ,13,0)</f>
        <v>#NAME?</v>
      </c>
      <c r="AH105" s="76" t="e">
        <f>VLOOKUP($A105,データ,13,0)</f>
        <v>#NAME?</v>
      </c>
      <c r="AI105" s="74" t="e">
        <f>VLOOKUP($A105,選手登録!$O$8:$AD$57,16,0)</f>
        <v>#N/A</v>
      </c>
      <c r="AJ105" s="75" t="e">
        <f>VLOOKUP($A105,データ,13,0)</f>
        <v>#NAME?</v>
      </c>
      <c r="AK105" s="76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2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73" t="e">
        <f>VLOOKUP($A106,選手登録!$O$8:$AD$57,2,0)</f>
        <v>#N/A</v>
      </c>
      <c r="M106" s="73"/>
      <c r="N106" s="73"/>
      <c r="O106" s="73"/>
      <c r="P106" s="73"/>
      <c r="Q106" s="73"/>
      <c r="R106" s="73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4" t="e">
        <f>VLOOKUP($A106,選手登録!$O$8:$AD$57,13,0)</f>
        <v>#N/A</v>
      </c>
      <c r="AA106" s="75" t="e">
        <f>VLOOKUP($A106,データ,13,0)</f>
        <v>#NAME?</v>
      </c>
      <c r="AB106" s="76" t="e">
        <f>VLOOKUP($A106,データ,13,0)</f>
        <v>#NAME?</v>
      </c>
      <c r="AC106" s="74" t="e">
        <f>VLOOKUP($A106,選手登録!$O$8:$AD$57,14,0)</f>
        <v>#N/A</v>
      </c>
      <c r="AD106" s="75" t="e">
        <f>VLOOKUP($A106,データ,13,0)</f>
        <v>#NAME?</v>
      </c>
      <c r="AE106" s="76" t="e">
        <f>VLOOKUP($A106,データ,13,0)</f>
        <v>#NAME?</v>
      </c>
      <c r="AF106" s="74" t="e">
        <f>VLOOKUP($A106,選手登録!$O$8:$AD$57,15,0)</f>
        <v>#N/A</v>
      </c>
      <c r="AG106" s="75" t="e">
        <f>VLOOKUP($A106,データ,13,0)</f>
        <v>#NAME?</v>
      </c>
      <c r="AH106" s="76" t="e">
        <f>VLOOKUP($A106,データ,13,0)</f>
        <v>#NAME?</v>
      </c>
      <c r="AI106" s="74" t="e">
        <f>VLOOKUP($A106,選手登録!$O$8:$AD$57,16,0)</f>
        <v>#N/A</v>
      </c>
      <c r="AJ106" s="75" t="e">
        <f>VLOOKUP($A106,データ,13,0)</f>
        <v>#NAME?</v>
      </c>
      <c r="AK106" s="76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2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73" t="e">
        <f>VLOOKUP($A107,選手登録!$O$8:$AD$57,2,0)</f>
        <v>#N/A</v>
      </c>
      <c r="M107" s="73"/>
      <c r="N107" s="73"/>
      <c r="O107" s="73"/>
      <c r="P107" s="73"/>
      <c r="Q107" s="73"/>
      <c r="R107" s="73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4" t="e">
        <f>VLOOKUP($A107,選手登録!$O$8:$AD$57,13,0)</f>
        <v>#N/A</v>
      </c>
      <c r="AA107" s="75" t="e">
        <f>VLOOKUP($A107,データ,13,0)</f>
        <v>#NAME?</v>
      </c>
      <c r="AB107" s="76" t="e">
        <f>VLOOKUP($A107,データ,13,0)</f>
        <v>#NAME?</v>
      </c>
      <c r="AC107" s="74" t="e">
        <f>VLOOKUP($A107,選手登録!$O$8:$AD$57,14,0)</f>
        <v>#N/A</v>
      </c>
      <c r="AD107" s="75" t="e">
        <f>VLOOKUP($A107,データ,13,0)</f>
        <v>#NAME?</v>
      </c>
      <c r="AE107" s="76" t="e">
        <f>VLOOKUP($A107,データ,13,0)</f>
        <v>#NAME?</v>
      </c>
      <c r="AF107" s="74" t="e">
        <f>VLOOKUP($A107,選手登録!$O$8:$AD$57,15,0)</f>
        <v>#N/A</v>
      </c>
      <c r="AG107" s="75" t="e">
        <f>VLOOKUP($A107,データ,13,0)</f>
        <v>#NAME?</v>
      </c>
      <c r="AH107" s="76" t="e">
        <f>VLOOKUP($A107,データ,13,0)</f>
        <v>#NAME?</v>
      </c>
      <c r="AI107" s="74" t="e">
        <f>VLOOKUP($A107,選手登録!$O$8:$AD$57,16,0)</f>
        <v>#N/A</v>
      </c>
      <c r="AJ107" s="75" t="e">
        <f>VLOOKUP($A107,データ,13,0)</f>
        <v>#NAME?</v>
      </c>
      <c r="AK107" s="76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2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73" t="e">
        <f>VLOOKUP($A108,選手登録!$O$8:$AD$57,2,0)</f>
        <v>#N/A</v>
      </c>
      <c r="M108" s="73"/>
      <c r="N108" s="73"/>
      <c r="O108" s="73"/>
      <c r="P108" s="73"/>
      <c r="Q108" s="73"/>
      <c r="R108" s="73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4" t="e">
        <f>VLOOKUP($A108,選手登録!$O$8:$AD$57,13,0)</f>
        <v>#N/A</v>
      </c>
      <c r="AA108" s="75" t="e">
        <f>VLOOKUP($A108,データ,13,0)</f>
        <v>#NAME?</v>
      </c>
      <c r="AB108" s="76" t="e">
        <f>VLOOKUP($A108,データ,13,0)</f>
        <v>#NAME?</v>
      </c>
      <c r="AC108" s="74" t="e">
        <f>VLOOKUP($A108,選手登録!$O$8:$AD$57,14,0)</f>
        <v>#N/A</v>
      </c>
      <c r="AD108" s="75" t="e">
        <f>VLOOKUP($A108,データ,13,0)</f>
        <v>#NAME?</v>
      </c>
      <c r="AE108" s="76" t="e">
        <f>VLOOKUP($A108,データ,13,0)</f>
        <v>#NAME?</v>
      </c>
      <c r="AF108" s="74" t="e">
        <f>VLOOKUP($A108,選手登録!$O$8:$AD$57,15,0)</f>
        <v>#N/A</v>
      </c>
      <c r="AG108" s="75" t="e">
        <f>VLOOKUP($A108,データ,13,0)</f>
        <v>#NAME?</v>
      </c>
      <c r="AH108" s="76" t="e">
        <f>VLOOKUP($A108,データ,13,0)</f>
        <v>#NAME?</v>
      </c>
      <c r="AI108" s="74" t="e">
        <f>VLOOKUP($A108,選手登録!$O$8:$AD$57,16,0)</f>
        <v>#N/A</v>
      </c>
      <c r="AJ108" s="75" t="e">
        <f>VLOOKUP($A108,データ,13,0)</f>
        <v>#NAME?</v>
      </c>
      <c r="AK108" s="76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2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73" t="e">
        <f>VLOOKUP($A109,選手登録!$O$8:$AD$57,2,0)</f>
        <v>#N/A</v>
      </c>
      <c r="M109" s="73"/>
      <c r="N109" s="73"/>
      <c r="O109" s="73"/>
      <c r="P109" s="73"/>
      <c r="Q109" s="73"/>
      <c r="R109" s="73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4" t="e">
        <f>VLOOKUP($A109,選手登録!$O$8:$AD$57,13,0)</f>
        <v>#N/A</v>
      </c>
      <c r="AA109" s="75" t="e">
        <f>VLOOKUP($A109,データ,13,0)</f>
        <v>#NAME?</v>
      </c>
      <c r="AB109" s="76" t="e">
        <f>VLOOKUP($A109,データ,13,0)</f>
        <v>#NAME?</v>
      </c>
      <c r="AC109" s="74" t="e">
        <f>VLOOKUP($A109,選手登録!$O$8:$AD$57,14,0)</f>
        <v>#N/A</v>
      </c>
      <c r="AD109" s="75" t="e">
        <f>VLOOKUP($A109,データ,13,0)</f>
        <v>#NAME?</v>
      </c>
      <c r="AE109" s="76" t="e">
        <f>VLOOKUP($A109,データ,13,0)</f>
        <v>#NAME?</v>
      </c>
      <c r="AF109" s="74" t="e">
        <f>VLOOKUP($A109,選手登録!$O$8:$AD$57,15,0)</f>
        <v>#N/A</v>
      </c>
      <c r="AG109" s="75" t="e">
        <f>VLOOKUP($A109,データ,13,0)</f>
        <v>#NAME?</v>
      </c>
      <c r="AH109" s="76" t="e">
        <f>VLOOKUP($A109,データ,13,0)</f>
        <v>#NAME?</v>
      </c>
      <c r="AI109" s="74" t="e">
        <f>VLOOKUP($A109,選手登録!$O$8:$AD$57,16,0)</f>
        <v>#N/A</v>
      </c>
      <c r="AJ109" s="75" t="e">
        <f>VLOOKUP($A109,データ,13,0)</f>
        <v>#NAME?</v>
      </c>
      <c r="AK109" s="76" t="e">
        <f>VLOOKUP($A109,データ,13,0)</f>
        <v>#NAME?</v>
      </c>
    </row>
    <row r="110" spans="1:45" ht="45" customHeight="1" x14ac:dyDescent="0.2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73" t="e">
        <f>VLOOKUP($A110,選手登録!$O$8:$AD$57,2,0)</f>
        <v>#N/A</v>
      </c>
      <c r="M110" s="73"/>
      <c r="N110" s="73"/>
      <c r="O110" s="73"/>
      <c r="P110" s="73"/>
      <c r="Q110" s="73"/>
      <c r="R110" s="73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4" t="e">
        <f>VLOOKUP($A110,選手登録!$O$8:$AD$57,13,0)</f>
        <v>#N/A</v>
      </c>
      <c r="AA110" s="75" t="e">
        <f>VLOOKUP($A110,データ,13,0)</f>
        <v>#NAME?</v>
      </c>
      <c r="AB110" s="76" t="e">
        <f>VLOOKUP($A110,データ,13,0)</f>
        <v>#NAME?</v>
      </c>
      <c r="AC110" s="74" t="e">
        <f>VLOOKUP($A110,選手登録!$O$8:$AD$57,14,0)</f>
        <v>#N/A</v>
      </c>
      <c r="AD110" s="75" t="e">
        <f>VLOOKUP($A110,データ,13,0)</f>
        <v>#NAME?</v>
      </c>
      <c r="AE110" s="76" t="e">
        <f>VLOOKUP($A110,データ,13,0)</f>
        <v>#NAME?</v>
      </c>
      <c r="AF110" s="74" t="e">
        <f>VLOOKUP($A110,選手登録!$O$8:$AD$57,15,0)</f>
        <v>#N/A</v>
      </c>
      <c r="AG110" s="75" t="e">
        <f>VLOOKUP($A110,データ,13,0)</f>
        <v>#NAME?</v>
      </c>
      <c r="AH110" s="76" t="e">
        <f>VLOOKUP($A110,データ,13,0)</f>
        <v>#NAME?</v>
      </c>
      <c r="AI110" s="74" t="e">
        <f>VLOOKUP($A110,選手登録!$O$8:$AD$57,16,0)</f>
        <v>#N/A</v>
      </c>
      <c r="AJ110" s="75" t="e">
        <f>VLOOKUP($A110,データ,13,0)</f>
        <v>#NAME?</v>
      </c>
      <c r="AK110" s="76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2">
      <c r="A111" s="84" t="s">
        <v>10</v>
      </c>
      <c r="B111" s="59"/>
      <c r="C111" s="59"/>
      <c r="D111" s="59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2"/>
    </row>
    <row r="112" spans="1:45" ht="18" customHeight="1" x14ac:dyDescent="0.2">
      <c r="A112" s="77"/>
      <c r="B112" s="78"/>
      <c r="C112" s="78"/>
      <c r="D112" s="78"/>
      <c r="E112" s="93" t="s">
        <v>150</v>
      </c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5"/>
    </row>
    <row r="113" spans="1:37" ht="18" customHeight="1" x14ac:dyDescent="0.2">
      <c r="A113" s="77"/>
      <c r="B113" s="78"/>
      <c r="C113" s="78"/>
      <c r="D113" s="78"/>
      <c r="E113" s="93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5"/>
    </row>
    <row r="114" spans="1:37" ht="25.5" customHeight="1" x14ac:dyDescent="0.2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59" t="s">
        <v>143</v>
      </c>
      <c r="V114" s="59"/>
      <c r="W114" s="59"/>
      <c r="X114" s="59"/>
      <c r="Y114" s="59"/>
      <c r="Z114" s="59" t="s">
        <v>144</v>
      </c>
      <c r="AA114" s="59"/>
      <c r="AB114" s="59"/>
      <c r="AC114" s="59"/>
      <c r="AD114" s="59" t="s">
        <v>142</v>
      </c>
      <c r="AE114" s="59"/>
      <c r="AF114" s="59"/>
      <c r="AG114" s="59"/>
      <c r="AH114" s="59" t="s">
        <v>141</v>
      </c>
      <c r="AI114" s="59"/>
      <c r="AJ114" s="39"/>
      <c r="AK114" s="41"/>
    </row>
    <row r="115" spans="1:37" ht="25.5" customHeight="1" x14ac:dyDescent="0.2">
      <c r="A115" s="61" t="s">
        <v>147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3"/>
    </row>
    <row r="116" spans="1:37" ht="25.5" customHeight="1" x14ac:dyDescent="0.2">
      <c r="A116" s="77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9"/>
    </row>
    <row r="117" spans="1:37" ht="25.5" customHeight="1" x14ac:dyDescent="0.2">
      <c r="A117" s="44"/>
      <c r="B117" s="80" t="str">
        <f>選手登録!$B$3</f>
        <v>京都両洋高等学校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42"/>
      <c r="M117" s="42"/>
      <c r="N117" s="42"/>
      <c r="O117" s="42"/>
      <c r="P117" s="42"/>
      <c r="Q117" s="42"/>
      <c r="R117" s="42"/>
      <c r="S117" s="80" t="s">
        <v>146</v>
      </c>
      <c r="T117" s="80"/>
      <c r="U117" s="80"/>
      <c r="V117" s="80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0" t="s">
        <v>145</v>
      </c>
      <c r="AI117" s="80"/>
      <c r="AJ117" s="47"/>
      <c r="AK117" s="48"/>
    </row>
  </sheetData>
  <dataConsolidate/>
  <mergeCells count="500"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85" t="str">
        <f>男子団体!A1</f>
        <v>令和６年度　京都府高等学校総合体育大会柔道競技（団体試合）　申込書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0.100000000000001" customHeight="1" x14ac:dyDescent="0.2">
      <c r="A2" s="64" t="s">
        <v>0</v>
      </c>
      <c r="B2" s="64"/>
      <c r="C2" s="64"/>
      <c r="D2" s="64"/>
      <c r="E2" s="64"/>
      <c r="F2" s="64"/>
      <c r="G2" s="64" t="s">
        <v>1</v>
      </c>
      <c r="H2" s="64"/>
      <c r="I2" s="64"/>
      <c r="J2" s="64"/>
      <c r="K2" s="64"/>
      <c r="L2" s="64"/>
      <c r="M2" s="64"/>
      <c r="N2" s="64"/>
      <c r="O2" s="64"/>
      <c r="P2" s="64"/>
      <c r="Q2" s="68" t="s">
        <v>138</v>
      </c>
      <c r="R2" s="69"/>
      <c r="S2" s="69"/>
      <c r="T2" s="69"/>
      <c r="U2" s="69"/>
      <c r="V2" s="69"/>
      <c r="W2" s="107"/>
      <c r="X2" s="68" t="s">
        <v>137</v>
      </c>
      <c r="Y2" s="69"/>
      <c r="Z2" s="69"/>
      <c r="AA2" s="69"/>
      <c r="AB2" s="69"/>
      <c r="AC2" s="69"/>
      <c r="AD2" s="107"/>
      <c r="AE2" s="64" t="s">
        <v>139</v>
      </c>
      <c r="AF2" s="64"/>
      <c r="AG2" s="64"/>
      <c r="AH2" s="64"/>
      <c r="AI2" s="64"/>
      <c r="AJ2" s="64"/>
      <c r="AK2" s="64"/>
    </row>
    <row r="3" spans="1:45" ht="45" customHeight="1" x14ac:dyDescent="0.2">
      <c r="A3" s="109" t="str">
        <f>MID(選手登録!$A$3,1,1)</f>
        <v>3</v>
      </c>
      <c r="B3" s="110"/>
      <c r="C3" s="109" t="str">
        <f>MID(選手登録!$A$3,2,1)</f>
        <v>6</v>
      </c>
      <c r="D3" s="110"/>
      <c r="E3" s="109" t="str">
        <f>MID(選手登録!$A$3,3,1)</f>
        <v>6</v>
      </c>
      <c r="F3" s="110"/>
      <c r="G3" s="70" t="str">
        <f>選手登録!$B$3</f>
        <v>京都両洋高等学校</v>
      </c>
      <c r="H3" s="70"/>
      <c r="I3" s="70"/>
      <c r="J3" s="70"/>
      <c r="K3" s="70"/>
      <c r="L3" s="70"/>
      <c r="M3" s="70"/>
      <c r="N3" s="70"/>
      <c r="O3" s="70"/>
      <c r="P3" s="70"/>
      <c r="Q3" s="109" t="str">
        <f>選手登録!$O$4</f>
        <v xml:space="preserve"> </v>
      </c>
      <c r="R3" s="111"/>
      <c r="S3" s="111"/>
      <c r="T3" s="111"/>
      <c r="U3" s="111"/>
      <c r="V3" s="111"/>
      <c r="W3" s="111"/>
      <c r="X3" s="74" t="str">
        <f>選手登録!$P$4</f>
        <v xml:space="preserve"> </v>
      </c>
      <c r="Y3" s="75"/>
      <c r="Z3" s="75"/>
      <c r="AA3" s="75"/>
      <c r="AB3" s="75"/>
      <c r="AC3" s="75"/>
      <c r="AD3" s="75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2">
      <c r="A4" s="84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06"/>
    </row>
    <row r="5" spans="1:45" ht="45" customHeight="1" x14ac:dyDescent="0.2">
      <c r="A5" s="122" t="s">
        <v>97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4"/>
    </row>
    <row r="6" spans="1:45" ht="30" customHeight="1" x14ac:dyDescent="0.2">
      <c r="A6" s="119" t="s">
        <v>13</v>
      </c>
      <c r="B6" s="120"/>
      <c r="C6" s="120"/>
      <c r="D6" s="121"/>
      <c r="E6" s="68" t="s">
        <v>136</v>
      </c>
      <c r="F6" s="69"/>
      <c r="G6" s="69"/>
      <c r="H6" s="69"/>
      <c r="I6" s="69"/>
      <c r="J6" s="69"/>
      <c r="K6" s="69"/>
      <c r="L6" s="64" t="s">
        <v>137</v>
      </c>
      <c r="M6" s="64"/>
      <c r="N6" s="64"/>
      <c r="O6" s="64"/>
      <c r="P6" s="64"/>
      <c r="Q6" s="64"/>
      <c r="R6" s="64"/>
      <c r="S6" s="64" t="s">
        <v>139</v>
      </c>
      <c r="T6" s="64"/>
      <c r="U6" s="64"/>
      <c r="V6" s="64"/>
      <c r="W6" s="64"/>
      <c r="X6" s="64"/>
      <c r="Y6" s="64"/>
      <c r="Z6" s="64" t="s">
        <v>6</v>
      </c>
      <c r="AA6" s="64"/>
      <c r="AB6" s="64"/>
      <c r="AC6" s="64" t="s">
        <v>7</v>
      </c>
      <c r="AD6" s="64"/>
      <c r="AE6" s="64"/>
      <c r="AF6" s="64" t="s">
        <v>8</v>
      </c>
      <c r="AG6" s="64"/>
      <c r="AH6" s="64"/>
      <c r="AI6" s="64" t="s">
        <v>9</v>
      </c>
      <c r="AJ6" s="64"/>
      <c r="AK6" s="64"/>
    </row>
    <row r="7" spans="1:45" ht="45" customHeight="1" x14ac:dyDescent="0.2">
      <c r="A7" s="73" t="s">
        <v>14</v>
      </c>
      <c r="B7" s="73"/>
      <c r="C7" s="73"/>
      <c r="D7" s="73"/>
      <c r="E7" s="88"/>
      <c r="F7" s="89"/>
      <c r="G7" s="89"/>
      <c r="H7" s="89"/>
      <c r="I7" s="89"/>
      <c r="J7" s="89"/>
      <c r="K7" s="89"/>
      <c r="L7" s="73" t="e">
        <f>VLOOKUP($E7,選手登録!$O$8:$AD$57,2,0)</f>
        <v>#N/A</v>
      </c>
      <c r="M7" s="73"/>
      <c r="N7" s="73"/>
      <c r="O7" s="73"/>
      <c r="P7" s="73"/>
      <c r="Q7" s="73"/>
      <c r="R7" s="73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4" t="e">
        <f>VLOOKUP($E7,選手登録!$O$8:$AD$57,13,0)</f>
        <v>#N/A</v>
      </c>
      <c r="AA7" s="75" t="e">
        <f t="shared" ref="AA7:AB10" si="0">VLOOKUP($E7,データ,13,0)</f>
        <v>#NAME?</v>
      </c>
      <c r="AB7" s="76" t="e">
        <f t="shared" si="0"/>
        <v>#NAME?</v>
      </c>
      <c r="AC7" s="74" t="e">
        <f>VLOOKUP($E7,選手登録!$O$8:$AD$57,14,0)</f>
        <v>#N/A</v>
      </c>
      <c r="AD7" s="75" t="e">
        <f t="shared" ref="AD7:AE10" si="1">VLOOKUP($E7,データ,13,0)</f>
        <v>#NAME?</v>
      </c>
      <c r="AE7" s="76" t="e">
        <f t="shared" si="1"/>
        <v>#NAME?</v>
      </c>
      <c r="AF7" s="74" t="e">
        <f>VLOOKUP($E7,選手登録!$O$8:$AD$57,15,0)</f>
        <v>#N/A</v>
      </c>
      <c r="AG7" s="75" t="e">
        <f t="shared" ref="AG7:AH10" si="2">VLOOKUP($E7,データ,13,0)</f>
        <v>#NAME?</v>
      </c>
      <c r="AH7" s="76" t="e">
        <f t="shared" si="2"/>
        <v>#NAME?</v>
      </c>
      <c r="AI7" s="74" t="e">
        <f>VLOOKUP($E7,選手登録!$O$8:$AD$57,16,0)</f>
        <v>#N/A</v>
      </c>
      <c r="AJ7" s="75" t="e">
        <f t="shared" ref="AJ7:AK10" si="3">VLOOKUP($E7,データ,13,0)</f>
        <v>#NAME?</v>
      </c>
      <c r="AK7" s="76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2">
      <c r="A8" s="73" t="s">
        <v>16</v>
      </c>
      <c r="B8" s="73"/>
      <c r="C8" s="73"/>
      <c r="D8" s="73"/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si="0"/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si="1"/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si="2"/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si="3"/>
        <v>#NAME?</v>
      </c>
      <c r="AK8" s="76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3" t="s">
        <v>18</v>
      </c>
      <c r="B9" s="73"/>
      <c r="C9" s="73"/>
      <c r="D9" s="73"/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3" t="s">
        <v>19</v>
      </c>
      <c r="B10" s="73"/>
      <c r="C10" s="73"/>
      <c r="D10" s="73"/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2">
      <c r="A11" s="84" t="s">
        <v>10</v>
      </c>
      <c r="B11" s="59"/>
      <c r="C11" s="59"/>
      <c r="D11" s="59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2"/>
    </row>
    <row r="12" spans="1:45" ht="18" customHeight="1" x14ac:dyDescent="0.2">
      <c r="A12" s="77"/>
      <c r="B12" s="78"/>
      <c r="C12" s="78"/>
      <c r="D12" s="78"/>
      <c r="E12" s="93" t="s">
        <v>152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5"/>
    </row>
    <row r="13" spans="1:45" ht="18" customHeight="1" x14ac:dyDescent="0.2">
      <c r="A13" s="77"/>
      <c r="B13" s="78"/>
      <c r="C13" s="78"/>
      <c r="D13" s="78"/>
      <c r="E13" s="93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</row>
    <row r="14" spans="1:45" ht="25.5" customHeight="1" x14ac:dyDescent="0.2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59" t="s">
        <v>143</v>
      </c>
      <c r="V14" s="59"/>
      <c r="W14" s="59"/>
      <c r="X14" s="59"/>
      <c r="Y14" s="59"/>
      <c r="Z14" s="59" t="s">
        <v>144</v>
      </c>
      <c r="AA14" s="59"/>
      <c r="AB14" s="59"/>
      <c r="AC14" s="59"/>
      <c r="AD14" s="59" t="s">
        <v>142</v>
      </c>
      <c r="AE14" s="59"/>
      <c r="AF14" s="59"/>
      <c r="AG14" s="59"/>
      <c r="AH14" s="59" t="s">
        <v>141</v>
      </c>
      <c r="AI14" s="59"/>
      <c r="AJ14" s="39"/>
      <c r="AK14" s="41"/>
    </row>
    <row r="15" spans="1:45" ht="25.5" customHeight="1" x14ac:dyDescent="0.2">
      <c r="A15" s="61" t="s">
        <v>147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3"/>
    </row>
    <row r="16" spans="1:45" ht="25.5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</row>
    <row r="17" spans="1:45" ht="25.5" customHeight="1" x14ac:dyDescent="0.2">
      <c r="A17" s="44"/>
      <c r="B17" s="80" t="str">
        <f>選手登録!$B$3</f>
        <v>京都両洋高等学校</v>
      </c>
      <c r="C17" s="80"/>
      <c r="D17" s="80"/>
      <c r="E17" s="80"/>
      <c r="F17" s="80"/>
      <c r="G17" s="80"/>
      <c r="H17" s="80"/>
      <c r="I17" s="80"/>
      <c r="J17" s="80"/>
      <c r="K17" s="80"/>
      <c r="L17" s="42"/>
      <c r="M17" s="42"/>
      <c r="N17" s="42"/>
      <c r="O17" s="42"/>
      <c r="P17" s="42"/>
      <c r="Q17" s="42"/>
      <c r="R17" s="42"/>
      <c r="S17" s="80" t="s">
        <v>146</v>
      </c>
      <c r="T17" s="80"/>
      <c r="U17" s="80"/>
      <c r="V17" s="80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0" t="s">
        <v>145</v>
      </c>
      <c r="AI17" s="80"/>
      <c r="AJ17" s="47"/>
      <c r="AK17" s="48"/>
    </row>
    <row r="18" spans="1:45" ht="50.1" customHeight="1" x14ac:dyDescent="0.2">
      <c r="A18" s="85" t="str">
        <f>$A$1</f>
        <v>令和６年度　京都府高等学校総合体育大会柔道競技（団体試合）　申込書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7"/>
    </row>
    <row r="19" spans="1:45" ht="20.100000000000001" customHeight="1" x14ac:dyDescent="0.2">
      <c r="A19" s="64" t="s">
        <v>0</v>
      </c>
      <c r="B19" s="64"/>
      <c r="C19" s="64"/>
      <c r="D19" s="64"/>
      <c r="E19" s="64"/>
      <c r="F19" s="64"/>
      <c r="G19" s="64" t="s">
        <v>1</v>
      </c>
      <c r="H19" s="64"/>
      <c r="I19" s="64"/>
      <c r="J19" s="64"/>
      <c r="K19" s="64"/>
      <c r="L19" s="64"/>
      <c r="M19" s="64"/>
      <c r="N19" s="64"/>
      <c r="O19" s="64"/>
      <c r="P19" s="64"/>
      <c r="Q19" s="68" t="s">
        <v>138</v>
      </c>
      <c r="R19" s="69"/>
      <c r="S19" s="69"/>
      <c r="T19" s="69"/>
      <c r="U19" s="69"/>
      <c r="V19" s="69"/>
      <c r="W19" s="107"/>
      <c r="X19" s="68" t="s">
        <v>137</v>
      </c>
      <c r="Y19" s="69"/>
      <c r="Z19" s="69"/>
      <c r="AA19" s="69"/>
      <c r="AB19" s="69"/>
      <c r="AC19" s="69"/>
      <c r="AD19" s="107"/>
      <c r="AE19" s="64" t="s">
        <v>139</v>
      </c>
      <c r="AF19" s="64"/>
      <c r="AG19" s="64"/>
      <c r="AH19" s="64"/>
      <c r="AI19" s="64"/>
      <c r="AJ19" s="64"/>
      <c r="AK19" s="64"/>
    </row>
    <row r="20" spans="1:45" ht="45" customHeight="1" x14ac:dyDescent="0.2">
      <c r="A20" s="109" t="str">
        <f>MID(選手登録!$A$3,1,1)</f>
        <v>3</v>
      </c>
      <c r="B20" s="110"/>
      <c r="C20" s="109" t="str">
        <f>MID(選手登録!$A$3,2,1)</f>
        <v>6</v>
      </c>
      <c r="D20" s="110"/>
      <c r="E20" s="109" t="str">
        <f>MID(選手登録!$A$3,3,1)</f>
        <v>6</v>
      </c>
      <c r="F20" s="110"/>
      <c r="G20" s="70" t="str">
        <f>選手登録!$B$3</f>
        <v>京都両洋高等学校</v>
      </c>
      <c r="H20" s="70"/>
      <c r="I20" s="70"/>
      <c r="J20" s="70"/>
      <c r="K20" s="70"/>
      <c r="L20" s="70"/>
      <c r="M20" s="70"/>
      <c r="N20" s="70"/>
      <c r="O20" s="70"/>
      <c r="P20" s="70"/>
      <c r="Q20" s="109" t="str">
        <f>選手登録!$O$4</f>
        <v xml:space="preserve"> </v>
      </c>
      <c r="R20" s="111"/>
      <c r="S20" s="111"/>
      <c r="T20" s="111"/>
      <c r="U20" s="111"/>
      <c r="V20" s="111"/>
      <c r="W20" s="111"/>
      <c r="X20" s="74" t="str">
        <f>選手登録!$P$4</f>
        <v xml:space="preserve"> </v>
      </c>
      <c r="Y20" s="75"/>
      <c r="Z20" s="75"/>
      <c r="AA20" s="75"/>
      <c r="AB20" s="75"/>
      <c r="AC20" s="75"/>
      <c r="AD20" s="75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2">
      <c r="A21" s="84" t="s">
        <v>24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106"/>
    </row>
    <row r="22" spans="1:45" ht="45" customHeight="1" x14ac:dyDescent="0.2">
      <c r="A22" s="122" t="s">
        <v>153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4"/>
    </row>
    <row r="23" spans="1:45" ht="30" customHeight="1" x14ac:dyDescent="0.2">
      <c r="A23" s="119" t="s">
        <v>13</v>
      </c>
      <c r="B23" s="120"/>
      <c r="C23" s="120"/>
      <c r="D23" s="121"/>
      <c r="E23" s="68" t="s">
        <v>136</v>
      </c>
      <c r="F23" s="69"/>
      <c r="G23" s="69"/>
      <c r="H23" s="69"/>
      <c r="I23" s="69"/>
      <c r="J23" s="69"/>
      <c r="K23" s="69"/>
      <c r="L23" s="64" t="s">
        <v>137</v>
      </c>
      <c r="M23" s="64"/>
      <c r="N23" s="64"/>
      <c r="O23" s="64"/>
      <c r="P23" s="64"/>
      <c r="Q23" s="64"/>
      <c r="R23" s="64"/>
      <c r="S23" s="64" t="s">
        <v>139</v>
      </c>
      <c r="T23" s="64"/>
      <c r="U23" s="64"/>
      <c r="V23" s="64"/>
      <c r="W23" s="64"/>
      <c r="X23" s="64"/>
      <c r="Y23" s="64"/>
      <c r="Z23" s="64" t="s">
        <v>6</v>
      </c>
      <c r="AA23" s="64"/>
      <c r="AB23" s="64"/>
      <c r="AC23" s="64" t="s">
        <v>7</v>
      </c>
      <c r="AD23" s="64"/>
      <c r="AE23" s="64"/>
      <c r="AF23" s="64" t="s">
        <v>8</v>
      </c>
      <c r="AG23" s="64"/>
      <c r="AH23" s="64"/>
      <c r="AI23" s="64" t="s">
        <v>9</v>
      </c>
      <c r="AJ23" s="64"/>
      <c r="AK23" s="64"/>
    </row>
    <row r="24" spans="1:45" ht="45" customHeight="1" x14ac:dyDescent="0.2">
      <c r="A24" s="73" t="s">
        <v>14</v>
      </c>
      <c r="B24" s="73"/>
      <c r="C24" s="73"/>
      <c r="D24" s="73"/>
      <c r="E24" s="88"/>
      <c r="F24" s="89"/>
      <c r="G24" s="89"/>
      <c r="H24" s="89"/>
      <c r="I24" s="89"/>
      <c r="J24" s="89"/>
      <c r="K24" s="89"/>
      <c r="L24" s="73" t="e">
        <f>VLOOKUP($E24,選手登録!$O$8:$AD$57,2,0)</f>
        <v>#N/A</v>
      </c>
      <c r="M24" s="73"/>
      <c r="N24" s="73"/>
      <c r="O24" s="73"/>
      <c r="P24" s="73"/>
      <c r="Q24" s="73"/>
      <c r="R24" s="73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4" t="e">
        <f>VLOOKUP($E24,選手登録!$O$8:$AD$57,13,0)</f>
        <v>#N/A</v>
      </c>
      <c r="AA24" s="75" t="e">
        <f t="shared" ref="AA24:AB27" si="7">VLOOKUP($E24,データ,13,0)</f>
        <v>#NAME?</v>
      </c>
      <c r="AB24" s="76" t="e">
        <f t="shared" si="7"/>
        <v>#NAME?</v>
      </c>
      <c r="AC24" s="74" t="e">
        <f>VLOOKUP($E24,選手登録!$O$8:$AD$57,14,0)</f>
        <v>#N/A</v>
      </c>
      <c r="AD24" s="75" t="e">
        <f t="shared" ref="AD24:AE27" si="8">VLOOKUP($E24,データ,13,0)</f>
        <v>#NAME?</v>
      </c>
      <c r="AE24" s="76" t="e">
        <f t="shared" si="8"/>
        <v>#NAME?</v>
      </c>
      <c r="AF24" s="74" t="e">
        <f>VLOOKUP($E24,選手登録!$O$8:$AD$57,15,0)</f>
        <v>#N/A</v>
      </c>
      <c r="AG24" s="75" t="e">
        <f t="shared" ref="AG24:AH27" si="9">VLOOKUP($E24,データ,13,0)</f>
        <v>#NAME?</v>
      </c>
      <c r="AH24" s="76" t="e">
        <f t="shared" si="9"/>
        <v>#NAME?</v>
      </c>
      <c r="AI24" s="74" t="e">
        <f>VLOOKUP($E24,選手登録!$O$8:$AD$57,16,0)</f>
        <v>#N/A</v>
      </c>
      <c r="AJ24" s="75" t="e">
        <f t="shared" ref="AJ24:AK27" si="10">VLOOKUP($E24,データ,13,0)</f>
        <v>#NAME?</v>
      </c>
      <c r="AK24" s="76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2">
      <c r="A25" s="73" t="s">
        <v>16</v>
      </c>
      <c r="B25" s="73"/>
      <c r="C25" s="73"/>
      <c r="D25" s="73"/>
      <c r="E25" s="88"/>
      <c r="F25" s="89"/>
      <c r="G25" s="89"/>
      <c r="H25" s="89"/>
      <c r="I25" s="89"/>
      <c r="J25" s="89"/>
      <c r="K25" s="89"/>
      <c r="L25" s="73" t="e">
        <f>VLOOKUP($E25,選手登録!$O$8:$AD$57,2,0)</f>
        <v>#N/A</v>
      </c>
      <c r="M25" s="73"/>
      <c r="N25" s="73"/>
      <c r="O25" s="73"/>
      <c r="P25" s="73"/>
      <c r="Q25" s="73"/>
      <c r="R25" s="73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4" t="e">
        <f>VLOOKUP($E25,選手登録!$O$8:$AD$57,13,0)</f>
        <v>#N/A</v>
      </c>
      <c r="AA25" s="75" t="e">
        <f t="shared" si="7"/>
        <v>#NAME?</v>
      </c>
      <c r="AB25" s="76" t="e">
        <f t="shared" si="7"/>
        <v>#NAME?</v>
      </c>
      <c r="AC25" s="74" t="e">
        <f>VLOOKUP($E25,選手登録!$O$8:$AD$57,14,0)</f>
        <v>#N/A</v>
      </c>
      <c r="AD25" s="75" t="e">
        <f t="shared" si="8"/>
        <v>#NAME?</v>
      </c>
      <c r="AE25" s="76" t="e">
        <f t="shared" si="8"/>
        <v>#NAME?</v>
      </c>
      <c r="AF25" s="74" t="e">
        <f>VLOOKUP($E25,選手登録!$O$8:$AD$57,15,0)</f>
        <v>#N/A</v>
      </c>
      <c r="AG25" s="75" t="e">
        <f t="shared" si="9"/>
        <v>#NAME?</v>
      </c>
      <c r="AH25" s="76" t="e">
        <f t="shared" si="9"/>
        <v>#NAME?</v>
      </c>
      <c r="AI25" s="74" t="e">
        <f>VLOOKUP($E25,選手登録!$O$8:$AD$57,16,0)</f>
        <v>#N/A</v>
      </c>
      <c r="AJ25" s="75" t="e">
        <f t="shared" si="10"/>
        <v>#NAME?</v>
      </c>
      <c r="AK25" s="76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2">
      <c r="A26" s="73" t="s">
        <v>18</v>
      </c>
      <c r="B26" s="73"/>
      <c r="C26" s="73"/>
      <c r="D26" s="73"/>
      <c r="E26" s="88"/>
      <c r="F26" s="89"/>
      <c r="G26" s="89"/>
      <c r="H26" s="89"/>
      <c r="I26" s="89"/>
      <c r="J26" s="89"/>
      <c r="K26" s="89"/>
      <c r="L26" s="73" t="e">
        <f>VLOOKUP($E26,選手登録!$O$8:$AD$57,2,0)</f>
        <v>#N/A</v>
      </c>
      <c r="M26" s="73"/>
      <c r="N26" s="73"/>
      <c r="O26" s="73"/>
      <c r="P26" s="73"/>
      <c r="Q26" s="73"/>
      <c r="R26" s="73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4" t="e">
        <f>VLOOKUP($E26,選手登録!$O$8:$AD$57,13,0)</f>
        <v>#N/A</v>
      </c>
      <c r="AA26" s="75" t="e">
        <f t="shared" si="7"/>
        <v>#NAME?</v>
      </c>
      <c r="AB26" s="76" t="e">
        <f t="shared" si="7"/>
        <v>#NAME?</v>
      </c>
      <c r="AC26" s="74" t="e">
        <f>VLOOKUP($E26,選手登録!$O$8:$AD$57,14,0)</f>
        <v>#N/A</v>
      </c>
      <c r="AD26" s="75" t="e">
        <f t="shared" si="8"/>
        <v>#NAME?</v>
      </c>
      <c r="AE26" s="76" t="e">
        <f t="shared" si="8"/>
        <v>#NAME?</v>
      </c>
      <c r="AF26" s="74" t="e">
        <f>VLOOKUP($E26,選手登録!$O$8:$AD$57,15,0)</f>
        <v>#N/A</v>
      </c>
      <c r="AG26" s="75" t="e">
        <f t="shared" si="9"/>
        <v>#NAME?</v>
      </c>
      <c r="AH26" s="76" t="e">
        <f t="shared" si="9"/>
        <v>#NAME?</v>
      </c>
      <c r="AI26" s="74" t="e">
        <f>VLOOKUP($E26,選手登録!$O$8:$AD$57,16,0)</f>
        <v>#N/A</v>
      </c>
      <c r="AJ26" s="75" t="e">
        <f t="shared" si="10"/>
        <v>#NAME?</v>
      </c>
      <c r="AK26" s="76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2">
      <c r="A27" s="73" t="s">
        <v>19</v>
      </c>
      <c r="B27" s="73"/>
      <c r="C27" s="73"/>
      <c r="D27" s="73"/>
      <c r="E27" s="88"/>
      <c r="F27" s="89"/>
      <c r="G27" s="89"/>
      <c r="H27" s="89"/>
      <c r="I27" s="89"/>
      <c r="J27" s="89"/>
      <c r="K27" s="89"/>
      <c r="L27" s="73" t="e">
        <f>VLOOKUP($E27,選手登録!$O$8:$AD$57,2,0)</f>
        <v>#N/A</v>
      </c>
      <c r="M27" s="73"/>
      <c r="N27" s="73"/>
      <c r="O27" s="73"/>
      <c r="P27" s="73"/>
      <c r="Q27" s="73"/>
      <c r="R27" s="73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4" t="e">
        <f>VLOOKUP($E27,選手登録!$O$8:$AD$57,13,0)</f>
        <v>#N/A</v>
      </c>
      <c r="AA27" s="75" t="e">
        <f t="shared" si="7"/>
        <v>#NAME?</v>
      </c>
      <c r="AB27" s="76" t="e">
        <f t="shared" si="7"/>
        <v>#NAME?</v>
      </c>
      <c r="AC27" s="74" t="e">
        <f>VLOOKUP($E27,選手登録!$O$8:$AD$57,14,0)</f>
        <v>#N/A</v>
      </c>
      <c r="AD27" s="75" t="e">
        <f t="shared" si="8"/>
        <v>#NAME?</v>
      </c>
      <c r="AE27" s="76" t="e">
        <f t="shared" si="8"/>
        <v>#NAME?</v>
      </c>
      <c r="AF27" s="74" t="e">
        <f>VLOOKUP($E27,選手登録!$O$8:$AD$57,15,0)</f>
        <v>#N/A</v>
      </c>
      <c r="AG27" s="75" t="e">
        <f t="shared" si="9"/>
        <v>#NAME?</v>
      </c>
      <c r="AH27" s="76" t="e">
        <f t="shared" si="9"/>
        <v>#NAME?</v>
      </c>
      <c r="AI27" s="74" t="e">
        <f>VLOOKUP($E27,選手登録!$O$8:$AD$57,16,0)</f>
        <v>#N/A</v>
      </c>
      <c r="AJ27" s="75" t="e">
        <f t="shared" si="10"/>
        <v>#NAME?</v>
      </c>
      <c r="AK27" s="76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2">
      <c r="A28" s="84" t="s">
        <v>10</v>
      </c>
      <c r="B28" s="59"/>
      <c r="C28" s="59"/>
      <c r="D28" s="59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2"/>
    </row>
    <row r="29" spans="1:45" ht="18" customHeight="1" x14ac:dyDescent="0.2">
      <c r="A29" s="77"/>
      <c r="B29" s="78"/>
      <c r="C29" s="78"/>
      <c r="D29" s="78"/>
      <c r="E29" s="93" t="s">
        <v>152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</row>
    <row r="30" spans="1:45" ht="18" customHeight="1" x14ac:dyDescent="0.2">
      <c r="A30" s="77"/>
      <c r="B30" s="78"/>
      <c r="C30" s="78"/>
      <c r="D30" s="78"/>
      <c r="E30" s="93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5"/>
    </row>
    <row r="31" spans="1:45" ht="25.5" customHeight="1" x14ac:dyDescent="0.2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59" t="s">
        <v>143</v>
      </c>
      <c r="V31" s="59"/>
      <c r="W31" s="59"/>
      <c r="X31" s="59"/>
      <c r="Y31" s="59"/>
      <c r="Z31" s="59" t="s">
        <v>144</v>
      </c>
      <c r="AA31" s="59"/>
      <c r="AB31" s="59"/>
      <c r="AC31" s="59"/>
      <c r="AD31" s="59" t="s">
        <v>142</v>
      </c>
      <c r="AE31" s="59"/>
      <c r="AF31" s="59"/>
      <c r="AG31" s="59"/>
      <c r="AH31" s="59" t="s">
        <v>141</v>
      </c>
      <c r="AI31" s="59"/>
      <c r="AJ31" s="39"/>
      <c r="AK31" s="41"/>
    </row>
    <row r="32" spans="1:45" ht="25.5" customHeight="1" x14ac:dyDescent="0.2">
      <c r="A32" s="61" t="s">
        <v>147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3"/>
    </row>
    <row r="33" spans="1:45" ht="25.5" customHeight="1" x14ac:dyDescent="0.2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9"/>
    </row>
    <row r="34" spans="1:45" ht="25.5" customHeight="1" x14ac:dyDescent="0.2">
      <c r="A34" s="44"/>
      <c r="B34" s="80" t="str">
        <f>選手登録!$B$3</f>
        <v>京都両洋高等学校</v>
      </c>
      <c r="C34" s="80"/>
      <c r="D34" s="80"/>
      <c r="E34" s="80"/>
      <c r="F34" s="80"/>
      <c r="G34" s="80"/>
      <c r="H34" s="80"/>
      <c r="I34" s="80"/>
      <c r="J34" s="80"/>
      <c r="K34" s="80"/>
      <c r="L34" s="42"/>
      <c r="M34" s="42"/>
      <c r="N34" s="42"/>
      <c r="O34" s="42"/>
      <c r="P34" s="42"/>
      <c r="Q34" s="42"/>
      <c r="R34" s="42"/>
      <c r="S34" s="80" t="s">
        <v>146</v>
      </c>
      <c r="T34" s="80"/>
      <c r="U34" s="80"/>
      <c r="V34" s="80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0" t="s">
        <v>145</v>
      </c>
      <c r="AI34" s="80"/>
      <c r="AJ34" s="47"/>
      <c r="AK34" s="48"/>
    </row>
    <row r="35" spans="1:45" ht="50.1" customHeight="1" x14ac:dyDescent="0.2">
      <c r="A35" s="85" t="str">
        <f>$A$1</f>
        <v>令和６年度　京都府高等学校総合体育大会柔道競技（団体試合）　申込書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7"/>
    </row>
    <row r="36" spans="1:45" ht="20.100000000000001" customHeight="1" x14ac:dyDescent="0.2">
      <c r="A36" s="64" t="s">
        <v>0</v>
      </c>
      <c r="B36" s="64"/>
      <c r="C36" s="64"/>
      <c r="D36" s="64"/>
      <c r="E36" s="64"/>
      <c r="F36" s="64"/>
      <c r="G36" s="64" t="s">
        <v>1</v>
      </c>
      <c r="H36" s="64"/>
      <c r="I36" s="64"/>
      <c r="J36" s="64"/>
      <c r="K36" s="64"/>
      <c r="L36" s="64"/>
      <c r="M36" s="64"/>
      <c r="N36" s="64"/>
      <c r="O36" s="64"/>
      <c r="P36" s="64"/>
      <c r="Q36" s="68" t="s">
        <v>138</v>
      </c>
      <c r="R36" s="69"/>
      <c r="S36" s="69"/>
      <c r="T36" s="69"/>
      <c r="U36" s="69"/>
      <c r="V36" s="69"/>
      <c r="W36" s="107"/>
      <c r="X36" s="68" t="s">
        <v>137</v>
      </c>
      <c r="Y36" s="69"/>
      <c r="Z36" s="69"/>
      <c r="AA36" s="69"/>
      <c r="AB36" s="69"/>
      <c r="AC36" s="69"/>
      <c r="AD36" s="107"/>
      <c r="AE36" s="64" t="s">
        <v>139</v>
      </c>
      <c r="AF36" s="64"/>
      <c r="AG36" s="64"/>
      <c r="AH36" s="64"/>
      <c r="AI36" s="64"/>
      <c r="AJ36" s="64"/>
      <c r="AK36" s="64"/>
    </row>
    <row r="37" spans="1:45" ht="45" customHeight="1" x14ac:dyDescent="0.2">
      <c r="A37" s="109" t="str">
        <f>MID(選手登録!$A$3,1,1)</f>
        <v>3</v>
      </c>
      <c r="B37" s="110"/>
      <c r="C37" s="109" t="str">
        <f>MID(選手登録!$A$3,2,1)</f>
        <v>6</v>
      </c>
      <c r="D37" s="110"/>
      <c r="E37" s="109" t="str">
        <f>MID(選手登録!$A$3,3,1)</f>
        <v>6</v>
      </c>
      <c r="F37" s="110"/>
      <c r="G37" s="70" t="str">
        <f>選手登録!$B$3</f>
        <v>京都両洋高等学校</v>
      </c>
      <c r="H37" s="70"/>
      <c r="I37" s="70"/>
      <c r="J37" s="70"/>
      <c r="K37" s="70"/>
      <c r="L37" s="70"/>
      <c r="M37" s="70"/>
      <c r="N37" s="70"/>
      <c r="O37" s="70"/>
      <c r="P37" s="70"/>
      <c r="Q37" s="109" t="str">
        <f>選手登録!$O$4</f>
        <v xml:space="preserve"> </v>
      </c>
      <c r="R37" s="111"/>
      <c r="S37" s="111"/>
      <c r="T37" s="111"/>
      <c r="U37" s="111"/>
      <c r="V37" s="111"/>
      <c r="W37" s="111"/>
      <c r="X37" s="74" t="str">
        <f>選手登録!$P$4</f>
        <v xml:space="preserve"> </v>
      </c>
      <c r="Y37" s="75"/>
      <c r="Z37" s="75"/>
      <c r="AA37" s="75"/>
      <c r="AB37" s="75"/>
      <c r="AC37" s="75"/>
      <c r="AD37" s="75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2">
      <c r="A38" s="84" t="s">
        <v>24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106"/>
    </row>
    <row r="39" spans="1:45" ht="45" customHeight="1" x14ac:dyDescent="0.2">
      <c r="A39" s="122" t="s">
        <v>154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4"/>
    </row>
    <row r="40" spans="1:45" ht="30" customHeight="1" x14ac:dyDescent="0.2">
      <c r="A40" s="119" t="s">
        <v>13</v>
      </c>
      <c r="B40" s="120"/>
      <c r="C40" s="120"/>
      <c r="D40" s="121"/>
      <c r="E40" s="68" t="s">
        <v>136</v>
      </c>
      <c r="F40" s="69"/>
      <c r="G40" s="69"/>
      <c r="H40" s="69"/>
      <c r="I40" s="69"/>
      <c r="J40" s="69"/>
      <c r="K40" s="69"/>
      <c r="L40" s="64" t="s">
        <v>137</v>
      </c>
      <c r="M40" s="64"/>
      <c r="N40" s="64"/>
      <c r="O40" s="64"/>
      <c r="P40" s="64"/>
      <c r="Q40" s="64"/>
      <c r="R40" s="64"/>
      <c r="S40" s="64" t="s">
        <v>139</v>
      </c>
      <c r="T40" s="64"/>
      <c r="U40" s="64"/>
      <c r="V40" s="64"/>
      <c r="W40" s="64"/>
      <c r="X40" s="64"/>
      <c r="Y40" s="64"/>
      <c r="Z40" s="64" t="s">
        <v>6</v>
      </c>
      <c r="AA40" s="64"/>
      <c r="AB40" s="64"/>
      <c r="AC40" s="64" t="s">
        <v>7</v>
      </c>
      <c r="AD40" s="64"/>
      <c r="AE40" s="64"/>
      <c r="AF40" s="64" t="s">
        <v>8</v>
      </c>
      <c r="AG40" s="64"/>
      <c r="AH40" s="64"/>
      <c r="AI40" s="64" t="s">
        <v>9</v>
      </c>
      <c r="AJ40" s="64"/>
      <c r="AK40" s="64"/>
    </row>
    <row r="41" spans="1:45" ht="45" customHeight="1" x14ac:dyDescent="0.2">
      <c r="A41" s="73" t="s">
        <v>14</v>
      </c>
      <c r="B41" s="73"/>
      <c r="C41" s="73"/>
      <c r="D41" s="73"/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ref="AA41:AB44" si="14">VLOOKUP($E41,データ,13,0)</f>
        <v>#NAME?</v>
      </c>
      <c r="AB41" s="76" t="e">
        <f t="shared" si="14"/>
        <v>#NAME?</v>
      </c>
      <c r="AC41" s="74" t="e">
        <f>VLOOKUP($E41,選手登録!$O$8:$AD$57,14,0)</f>
        <v>#N/A</v>
      </c>
      <c r="AD41" s="75" t="e">
        <f t="shared" ref="AD41:AE44" si="15">VLOOKUP($E41,データ,13,0)</f>
        <v>#NAME?</v>
      </c>
      <c r="AE41" s="76" t="e">
        <f t="shared" si="15"/>
        <v>#NAME?</v>
      </c>
      <c r="AF41" s="74" t="e">
        <f>VLOOKUP($E41,選手登録!$O$8:$AD$57,15,0)</f>
        <v>#N/A</v>
      </c>
      <c r="AG41" s="75" t="e">
        <f t="shared" ref="AG41:AH44" si="16">VLOOKUP($E41,データ,13,0)</f>
        <v>#NAME?</v>
      </c>
      <c r="AH41" s="76" t="e">
        <f t="shared" si="16"/>
        <v>#NAME?</v>
      </c>
      <c r="AI41" s="74" t="e">
        <f>VLOOKUP($E41,選手登録!$O$8:$AD$57,16,0)</f>
        <v>#N/A</v>
      </c>
      <c r="AJ41" s="75" t="e">
        <f t="shared" ref="AJ41:AK44" si="17">VLOOKUP($E41,データ,13,0)</f>
        <v>#NAME?</v>
      </c>
      <c r="AK41" s="76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2">
      <c r="A42" s="73" t="s">
        <v>16</v>
      </c>
      <c r="B42" s="73"/>
      <c r="C42" s="73"/>
      <c r="D42" s="73"/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14"/>
        <v>#NAME?</v>
      </c>
      <c r="AB42" s="76" t="e">
        <f t="shared" si="14"/>
        <v>#NAME?</v>
      </c>
      <c r="AC42" s="74" t="e">
        <f>VLOOKUP($E42,選手登録!$O$8:$AD$57,14,0)</f>
        <v>#N/A</v>
      </c>
      <c r="AD42" s="75" t="e">
        <f t="shared" si="15"/>
        <v>#NAME?</v>
      </c>
      <c r="AE42" s="76" t="e">
        <f t="shared" si="15"/>
        <v>#NAME?</v>
      </c>
      <c r="AF42" s="74" t="e">
        <f>VLOOKUP($E42,選手登録!$O$8:$AD$57,15,0)</f>
        <v>#N/A</v>
      </c>
      <c r="AG42" s="75" t="e">
        <f t="shared" si="16"/>
        <v>#NAME?</v>
      </c>
      <c r="AH42" s="76" t="e">
        <f t="shared" si="16"/>
        <v>#NAME?</v>
      </c>
      <c r="AI42" s="74" t="e">
        <f>VLOOKUP($E42,選手登録!$O$8:$AD$57,16,0)</f>
        <v>#N/A</v>
      </c>
      <c r="AJ42" s="75" t="e">
        <f t="shared" si="17"/>
        <v>#NAME?</v>
      </c>
      <c r="AK42" s="76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2">
      <c r="A43" s="73" t="s">
        <v>18</v>
      </c>
      <c r="B43" s="73"/>
      <c r="C43" s="73"/>
      <c r="D43" s="73"/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14"/>
        <v>#NAME?</v>
      </c>
      <c r="AB43" s="76" t="e">
        <f t="shared" si="14"/>
        <v>#NAME?</v>
      </c>
      <c r="AC43" s="74" t="e">
        <f>VLOOKUP($E43,選手登録!$O$8:$AD$57,14,0)</f>
        <v>#N/A</v>
      </c>
      <c r="AD43" s="75" t="e">
        <f t="shared" si="15"/>
        <v>#NAME?</v>
      </c>
      <c r="AE43" s="76" t="e">
        <f t="shared" si="15"/>
        <v>#NAME?</v>
      </c>
      <c r="AF43" s="74" t="e">
        <f>VLOOKUP($E43,選手登録!$O$8:$AD$57,15,0)</f>
        <v>#N/A</v>
      </c>
      <c r="AG43" s="75" t="e">
        <f t="shared" si="16"/>
        <v>#NAME?</v>
      </c>
      <c r="AH43" s="76" t="e">
        <f t="shared" si="16"/>
        <v>#NAME?</v>
      </c>
      <c r="AI43" s="74" t="e">
        <f>VLOOKUP($E43,選手登録!$O$8:$AD$57,16,0)</f>
        <v>#N/A</v>
      </c>
      <c r="AJ43" s="75" t="e">
        <f t="shared" si="17"/>
        <v>#NAME?</v>
      </c>
      <c r="AK43" s="76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2">
      <c r="A44" s="73" t="s">
        <v>19</v>
      </c>
      <c r="B44" s="73"/>
      <c r="C44" s="73"/>
      <c r="D44" s="73"/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14"/>
        <v>#NAME?</v>
      </c>
      <c r="AB44" s="76" t="e">
        <f t="shared" si="14"/>
        <v>#NAME?</v>
      </c>
      <c r="AC44" s="74" t="e">
        <f>VLOOKUP($E44,選手登録!$O$8:$AD$57,14,0)</f>
        <v>#N/A</v>
      </c>
      <c r="AD44" s="75" t="e">
        <f t="shared" si="15"/>
        <v>#NAME?</v>
      </c>
      <c r="AE44" s="76" t="e">
        <f t="shared" si="15"/>
        <v>#NAME?</v>
      </c>
      <c r="AF44" s="74" t="e">
        <f>VLOOKUP($E44,選手登録!$O$8:$AD$57,15,0)</f>
        <v>#N/A</v>
      </c>
      <c r="AG44" s="75" t="e">
        <f t="shared" si="16"/>
        <v>#NAME?</v>
      </c>
      <c r="AH44" s="76" t="e">
        <f t="shared" si="16"/>
        <v>#NAME?</v>
      </c>
      <c r="AI44" s="74" t="e">
        <f>VLOOKUP($E44,選手登録!$O$8:$AD$57,16,0)</f>
        <v>#N/A</v>
      </c>
      <c r="AJ44" s="75" t="e">
        <f t="shared" si="17"/>
        <v>#NAME?</v>
      </c>
      <c r="AK44" s="76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2">
      <c r="A45" s="84" t="s">
        <v>10</v>
      </c>
      <c r="B45" s="59"/>
      <c r="C45" s="59"/>
      <c r="D45" s="59"/>
      <c r="E45" s="90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2"/>
    </row>
    <row r="46" spans="1:45" ht="18" customHeight="1" x14ac:dyDescent="0.2">
      <c r="A46" s="77"/>
      <c r="B46" s="78"/>
      <c r="C46" s="78"/>
      <c r="D46" s="78"/>
      <c r="E46" s="93" t="s">
        <v>152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5"/>
    </row>
    <row r="47" spans="1:45" ht="18" customHeight="1" x14ac:dyDescent="0.2">
      <c r="A47" s="77"/>
      <c r="B47" s="78"/>
      <c r="C47" s="78"/>
      <c r="D47" s="78"/>
      <c r="E47" s="93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25.5" customHeight="1" x14ac:dyDescent="0.2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59" t="s">
        <v>143</v>
      </c>
      <c r="V48" s="59"/>
      <c r="W48" s="59"/>
      <c r="X48" s="59"/>
      <c r="Y48" s="59"/>
      <c r="Z48" s="59" t="s">
        <v>144</v>
      </c>
      <c r="AA48" s="59"/>
      <c r="AB48" s="59"/>
      <c r="AC48" s="59"/>
      <c r="AD48" s="59" t="s">
        <v>142</v>
      </c>
      <c r="AE48" s="59"/>
      <c r="AF48" s="59"/>
      <c r="AG48" s="59"/>
      <c r="AH48" s="59" t="s">
        <v>141</v>
      </c>
      <c r="AI48" s="59"/>
      <c r="AJ48" s="39"/>
      <c r="AK48" s="41"/>
    </row>
    <row r="49" spans="1:45" ht="25.5" customHeight="1" x14ac:dyDescent="0.2">
      <c r="A49" s="61" t="s">
        <v>147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3"/>
    </row>
    <row r="50" spans="1:45" ht="25.5" customHeight="1" x14ac:dyDescent="0.2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9"/>
    </row>
    <row r="51" spans="1:45" ht="25.5" customHeight="1" x14ac:dyDescent="0.2">
      <c r="A51" s="44"/>
      <c r="B51" s="80" t="str">
        <f>選手登録!$B$3</f>
        <v>京都両洋高等学校</v>
      </c>
      <c r="C51" s="80"/>
      <c r="D51" s="80"/>
      <c r="E51" s="80"/>
      <c r="F51" s="80"/>
      <c r="G51" s="80"/>
      <c r="H51" s="80"/>
      <c r="I51" s="80"/>
      <c r="J51" s="80"/>
      <c r="K51" s="80"/>
      <c r="L51" s="42"/>
      <c r="M51" s="42"/>
      <c r="N51" s="42"/>
      <c r="O51" s="42"/>
      <c r="P51" s="42"/>
      <c r="Q51" s="42"/>
      <c r="R51" s="42"/>
      <c r="S51" s="80" t="s">
        <v>146</v>
      </c>
      <c r="T51" s="80"/>
      <c r="U51" s="80"/>
      <c r="V51" s="80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0" t="s">
        <v>145</v>
      </c>
      <c r="AI51" s="80"/>
      <c r="AJ51" s="47"/>
      <c r="AK51" s="48"/>
    </row>
    <row r="52" spans="1:45" ht="50.1" customHeight="1" x14ac:dyDescent="0.2">
      <c r="A52" s="85" t="str">
        <f>男子団体!A80</f>
        <v>令和６年度 全国高等学校総合体育大会 柔道競技（団体試合）京都府予選　申込書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7"/>
    </row>
    <row r="53" spans="1:45" ht="20.100000000000001" customHeight="1" x14ac:dyDescent="0.2">
      <c r="A53" s="64" t="s">
        <v>0</v>
      </c>
      <c r="B53" s="64"/>
      <c r="C53" s="64"/>
      <c r="D53" s="64"/>
      <c r="E53" s="64"/>
      <c r="F53" s="64"/>
      <c r="G53" s="64" t="s">
        <v>1</v>
      </c>
      <c r="H53" s="64"/>
      <c r="I53" s="64"/>
      <c r="J53" s="64"/>
      <c r="K53" s="64"/>
      <c r="L53" s="64"/>
      <c r="M53" s="64"/>
      <c r="N53" s="64"/>
      <c r="O53" s="64"/>
      <c r="P53" s="64"/>
      <c r="Q53" s="68" t="s">
        <v>138</v>
      </c>
      <c r="R53" s="69"/>
      <c r="S53" s="69"/>
      <c r="T53" s="69"/>
      <c r="U53" s="69"/>
      <c r="V53" s="69"/>
      <c r="W53" s="107"/>
      <c r="X53" s="68" t="s">
        <v>137</v>
      </c>
      <c r="Y53" s="69"/>
      <c r="Z53" s="69"/>
      <c r="AA53" s="69"/>
      <c r="AB53" s="69"/>
      <c r="AC53" s="69"/>
      <c r="AD53" s="107"/>
      <c r="AE53" s="64" t="s">
        <v>139</v>
      </c>
      <c r="AF53" s="64"/>
      <c r="AG53" s="64"/>
      <c r="AH53" s="64"/>
      <c r="AI53" s="64"/>
      <c r="AJ53" s="64"/>
      <c r="AK53" s="64"/>
    </row>
    <row r="54" spans="1:45" ht="45" customHeight="1" x14ac:dyDescent="0.2">
      <c r="A54" s="109" t="str">
        <f>MID(選手登録!$A$3,1,1)</f>
        <v>3</v>
      </c>
      <c r="B54" s="110"/>
      <c r="C54" s="109" t="str">
        <f>MID(選手登録!$A$3,2,1)</f>
        <v>6</v>
      </c>
      <c r="D54" s="110"/>
      <c r="E54" s="109" t="str">
        <f>MID(選手登録!$A$3,3,1)</f>
        <v>6</v>
      </c>
      <c r="F54" s="110"/>
      <c r="G54" s="70" t="str">
        <f>選手登録!$B$3</f>
        <v>京都両洋高等学校</v>
      </c>
      <c r="H54" s="70"/>
      <c r="I54" s="70"/>
      <c r="J54" s="70"/>
      <c r="K54" s="70"/>
      <c r="L54" s="70"/>
      <c r="M54" s="70"/>
      <c r="N54" s="70"/>
      <c r="O54" s="70"/>
      <c r="P54" s="70"/>
      <c r="Q54" s="109" t="str">
        <f>選手登録!$O$4</f>
        <v xml:space="preserve"> </v>
      </c>
      <c r="R54" s="111"/>
      <c r="S54" s="111"/>
      <c r="T54" s="111"/>
      <c r="U54" s="111"/>
      <c r="V54" s="111"/>
      <c r="W54" s="111"/>
      <c r="X54" s="74" t="str">
        <f>選手登録!$P$4</f>
        <v xml:space="preserve"> </v>
      </c>
      <c r="Y54" s="75"/>
      <c r="Z54" s="75"/>
      <c r="AA54" s="75"/>
      <c r="AB54" s="75"/>
      <c r="AC54" s="75"/>
      <c r="AD54" s="75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2">
      <c r="A55" s="84" t="s">
        <v>24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106"/>
    </row>
    <row r="56" spans="1:45" ht="30" customHeight="1" x14ac:dyDescent="0.2">
      <c r="A56" s="119" t="s">
        <v>13</v>
      </c>
      <c r="B56" s="120"/>
      <c r="C56" s="120"/>
      <c r="D56" s="121"/>
      <c r="E56" s="68" t="s">
        <v>136</v>
      </c>
      <c r="F56" s="69"/>
      <c r="G56" s="69"/>
      <c r="H56" s="69"/>
      <c r="I56" s="69"/>
      <c r="J56" s="69"/>
      <c r="K56" s="69"/>
      <c r="L56" s="64" t="s">
        <v>137</v>
      </c>
      <c r="M56" s="64"/>
      <c r="N56" s="64"/>
      <c r="O56" s="64"/>
      <c r="P56" s="64"/>
      <c r="Q56" s="64"/>
      <c r="R56" s="64"/>
      <c r="S56" s="64" t="s">
        <v>139</v>
      </c>
      <c r="T56" s="64"/>
      <c r="U56" s="64"/>
      <c r="V56" s="64"/>
      <c r="W56" s="64"/>
      <c r="X56" s="64"/>
      <c r="Y56" s="64"/>
      <c r="Z56" s="64" t="s">
        <v>6</v>
      </c>
      <c r="AA56" s="64"/>
      <c r="AB56" s="64"/>
      <c r="AC56" s="64" t="s">
        <v>7</v>
      </c>
      <c r="AD56" s="64"/>
      <c r="AE56" s="64"/>
      <c r="AF56" s="64" t="s">
        <v>8</v>
      </c>
      <c r="AG56" s="64"/>
      <c r="AH56" s="64"/>
      <c r="AI56" s="64" t="s">
        <v>9</v>
      </c>
      <c r="AJ56" s="64"/>
      <c r="AK56" s="64"/>
    </row>
    <row r="57" spans="1:45" ht="45" customHeight="1" x14ac:dyDescent="0.2">
      <c r="A57" s="73" t="s">
        <v>14</v>
      </c>
      <c r="B57" s="73"/>
      <c r="C57" s="73"/>
      <c r="D57" s="73"/>
      <c r="E57" s="88"/>
      <c r="F57" s="89"/>
      <c r="G57" s="89"/>
      <c r="H57" s="89"/>
      <c r="I57" s="89"/>
      <c r="J57" s="89"/>
      <c r="K57" s="89"/>
      <c r="L57" s="73" t="e">
        <f>VLOOKUP($E57,選手登録!$O$8:$AD$57,2,0)</f>
        <v>#N/A</v>
      </c>
      <c r="M57" s="73"/>
      <c r="N57" s="73"/>
      <c r="O57" s="73"/>
      <c r="P57" s="73"/>
      <c r="Q57" s="73"/>
      <c r="R57" s="73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4" t="e">
        <f>VLOOKUP($E57,選手登録!$O$8:$AD$57,13,0)</f>
        <v>#N/A</v>
      </c>
      <c r="AA57" s="75" t="e">
        <f t="shared" ref="AA57:AB60" si="21">VLOOKUP($E57,データ,13,0)</f>
        <v>#NAME?</v>
      </c>
      <c r="AB57" s="76" t="e">
        <f t="shared" si="21"/>
        <v>#NAME?</v>
      </c>
      <c r="AC57" s="74" t="e">
        <f>VLOOKUP($E57,選手登録!$O$8:$AD$57,14,0)</f>
        <v>#N/A</v>
      </c>
      <c r="AD57" s="75" t="e">
        <f t="shared" ref="AD57:AE60" si="22">VLOOKUP($E57,データ,13,0)</f>
        <v>#NAME?</v>
      </c>
      <c r="AE57" s="76" t="e">
        <f t="shared" si="22"/>
        <v>#NAME?</v>
      </c>
      <c r="AF57" s="74" t="e">
        <f>VLOOKUP($E57,選手登録!$O$8:$AD$57,15,0)</f>
        <v>#N/A</v>
      </c>
      <c r="AG57" s="75" t="e">
        <f t="shared" ref="AG57:AH60" si="23">VLOOKUP($E57,データ,13,0)</f>
        <v>#NAME?</v>
      </c>
      <c r="AH57" s="76" t="e">
        <f t="shared" si="23"/>
        <v>#NAME?</v>
      </c>
      <c r="AI57" s="74" t="e">
        <f>VLOOKUP($E57,選手登録!$O$8:$AD$57,16,0)</f>
        <v>#N/A</v>
      </c>
      <c r="AJ57" s="75" t="e">
        <f t="shared" ref="AJ57:AK60" si="24">VLOOKUP($E57,データ,13,0)</f>
        <v>#NAME?</v>
      </c>
      <c r="AK57" s="76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2">
      <c r="A58" s="73" t="s">
        <v>16</v>
      </c>
      <c r="B58" s="73"/>
      <c r="C58" s="73"/>
      <c r="D58" s="73"/>
      <c r="E58" s="88"/>
      <c r="F58" s="89"/>
      <c r="G58" s="89"/>
      <c r="H58" s="89"/>
      <c r="I58" s="89"/>
      <c r="J58" s="89"/>
      <c r="K58" s="89"/>
      <c r="L58" s="73" t="e">
        <f>VLOOKUP($E58,選手登録!$O$8:$AD$57,2,0)</f>
        <v>#N/A</v>
      </c>
      <c r="M58" s="73"/>
      <c r="N58" s="73"/>
      <c r="O58" s="73"/>
      <c r="P58" s="73"/>
      <c r="Q58" s="73"/>
      <c r="R58" s="73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4" t="e">
        <f>VLOOKUP($E58,選手登録!$O$8:$AD$57,13,0)</f>
        <v>#N/A</v>
      </c>
      <c r="AA58" s="75" t="e">
        <f t="shared" si="21"/>
        <v>#NAME?</v>
      </c>
      <c r="AB58" s="76" t="e">
        <f t="shared" si="21"/>
        <v>#NAME?</v>
      </c>
      <c r="AC58" s="74" t="e">
        <f>VLOOKUP($E58,選手登録!$O$8:$AD$57,14,0)</f>
        <v>#N/A</v>
      </c>
      <c r="AD58" s="75" t="e">
        <f t="shared" si="22"/>
        <v>#NAME?</v>
      </c>
      <c r="AE58" s="76" t="e">
        <f t="shared" si="22"/>
        <v>#NAME?</v>
      </c>
      <c r="AF58" s="74" t="e">
        <f>VLOOKUP($E58,選手登録!$O$8:$AD$57,15,0)</f>
        <v>#N/A</v>
      </c>
      <c r="AG58" s="75" t="e">
        <f t="shared" si="23"/>
        <v>#NAME?</v>
      </c>
      <c r="AH58" s="76" t="e">
        <f t="shared" si="23"/>
        <v>#NAME?</v>
      </c>
      <c r="AI58" s="74" t="e">
        <f>VLOOKUP($E58,選手登録!$O$8:$AD$57,16,0)</f>
        <v>#N/A</v>
      </c>
      <c r="AJ58" s="75" t="e">
        <f t="shared" si="24"/>
        <v>#NAME?</v>
      </c>
      <c r="AK58" s="76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2">
      <c r="A59" s="73" t="s">
        <v>18</v>
      </c>
      <c r="B59" s="73"/>
      <c r="C59" s="73"/>
      <c r="D59" s="73"/>
      <c r="E59" s="88"/>
      <c r="F59" s="89"/>
      <c r="G59" s="89"/>
      <c r="H59" s="89"/>
      <c r="I59" s="89"/>
      <c r="J59" s="89"/>
      <c r="K59" s="89"/>
      <c r="L59" s="73" t="e">
        <f>VLOOKUP($E59,選手登録!$O$8:$AD$57,2,0)</f>
        <v>#N/A</v>
      </c>
      <c r="M59" s="73"/>
      <c r="N59" s="73"/>
      <c r="O59" s="73"/>
      <c r="P59" s="73"/>
      <c r="Q59" s="73"/>
      <c r="R59" s="73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4" t="e">
        <f>VLOOKUP($E59,選手登録!$O$8:$AD$57,13,0)</f>
        <v>#N/A</v>
      </c>
      <c r="AA59" s="75" t="e">
        <f t="shared" si="21"/>
        <v>#NAME?</v>
      </c>
      <c r="AB59" s="76" t="e">
        <f t="shared" si="21"/>
        <v>#NAME?</v>
      </c>
      <c r="AC59" s="74" t="e">
        <f>VLOOKUP($E59,選手登録!$O$8:$AD$57,14,0)</f>
        <v>#N/A</v>
      </c>
      <c r="AD59" s="75" t="e">
        <f t="shared" si="22"/>
        <v>#NAME?</v>
      </c>
      <c r="AE59" s="76" t="e">
        <f t="shared" si="22"/>
        <v>#NAME?</v>
      </c>
      <c r="AF59" s="74" t="e">
        <f>VLOOKUP($E59,選手登録!$O$8:$AD$57,15,0)</f>
        <v>#N/A</v>
      </c>
      <c r="AG59" s="75" t="e">
        <f t="shared" si="23"/>
        <v>#NAME?</v>
      </c>
      <c r="AH59" s="76" t="e">
        <f t="shared" si="23"/>
        <v>#NAME?</v>
      </c>
      <c r="AI59" s="74" t="e">
        <f>VLOOKUP($E59,選手登録!$O$8:$AD$57,16,0)</f>
        <v>#N/A</v>
      </c>
      <c r="AJ59" s="75" t="e">
        <f t="shared" si="24"/>
        <v>#NAME?</v>
      </c>
      <c r="AK59" s="76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2">
      <c r="A60" s="73" t="s">
        <v>19</v>
      </c>
      <c r="B60" s="73"/>
      <c r="C60" s="73"/>
      <c r="D60" s="73"/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si="21"/>
        <v>#NAME?</v>
      </c>
      <c r="AB60" s="76" t="e">
        <f t="shared" si="21"/>
        <v>#NAME?</v>
      </c>
      <c r="AC60" s="74" t="e">
        <f>VLOOKUP($E60,選手登録!$O$8:$AD$57,14,0)</f>
        <v>#N/A</v>
      </c>
      <c r="AD60" s="75" t="e">
        <f t="shared" si="22"/>
        <v>#NAME?</v>
      </c>
      <c r="AE60" s="76" t="e">
        <f t="shared" si="22"/>
        <v>#NAME?</v>
      </c>
      <c r="AF60" s="74" t="e">
        <f>VLOOKUP($E60,選手登録!$O$8:$AD$57,15,0)</f>
        <v>#N/A</v>
      </c>
      <c r="AG60" s="75" t="e">
        <f t="shared" si="23"/>
        <v>#NAME?</v>
      </c>
      <c r="AH60" s="76" t="e">
        <f t="shared" si="23"/>
        <v>#NAME?</v>
      </c>
      <c r="AI60" s="74" t="e">
        <f>VLOOKUP($E60,選手登録!$O$8:$AD$57,16,0)</f>
        <v>#N/A</v>
      </c>
      <c r="AJ60" s="75" t="e">
        <f t="shared" si="24"/>
        <v>#NAME?</v>
      </c>
      <c r="AK60" s="76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2">
      <c r="A61" s="84" t="s">
        <v>10</v>
      </c>
      <c r="B61" s="59"/>
      <c r="C61" s="59"/>
      <c r="D61" s="59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2"/>
    </row>
    <row r="62" spans="1:45" ht="18" customHeight="1" x14ac:dyDescent="0.2">
      <c r="A62" s="77"/>
      <c r="B62" s="78"/>
      <c r="C62" s="78"/>
      <c r="D62" s="78"/>
      <c r="E62" s="93" t="s">
        <v>151</v>
      </c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5"/>
    </row>
    <row r="63" spans="1:45" ht="18" customHeight="1" x14ac:dyDescent="0.2">
      <c r="A63" s="77"/>
      <c r="B63" s="78"/>
      <c r="C63" s="78"/>
      <c r="D63" s="78"/>
      <c r="E63" s="93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5"/>
    </row>
    <row r="64" spans="1:45" ht="25.5" customHeight="1" x14ac:dyDescent="0.2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59" t="s">
        <v>143</v>
      </c>
      <c r="V64" s="59"/>
      <c r="W64" s="59"/>
      <c r="X64" s="59"/>
      <c r="Y64" s="59"/>
      <c r="Z64" s="59" t="s">
        <v>144</v>
      </c>
      <c r="AA64" s="59"/>
      <c r="AB64" s="59"/>
      <c r="AC64" s="59"/>
      <c r="AD64" s="59" t="s">
        <v>142</v>
      </c>
      <c r="AE64" s="59"/>
      <c r="AF64" s="59"/>
      <c r="AG64" s="59"/>
      <c r="AH64" s="59" t="s">
        <v>141</v>
      </c>
      <c r="AI64" s="59"/>
      <c r="AJ64" s="39"/>
      <c r="AK64" s="41"/>
    </row>
    <row r="65" spans="1:45" ht="25.5" customHeight="1" x14ac:dyDescent="0.2">
      <c r="A65" s="61" t="s">
        <v>147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3"/>
    </row>
    <row r="66" spans="1:45" ht="25.5" customHeight="1" x14ac:dyDescent="0.2">
      <c r="A66" s="77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9"/>
    </row>
    <row r="67" spans="1:45" ht="25.5" customHeight="1" x14ac:dyDescent="0.2">
      <c r="A67" s="43"/>
      <c r="B67" s="78" t="str">
        <f>選手登録!$B$3</f>
        <v>京都両洋高等学校</v>
      </c>
      <c r="C67" s="78"/>
      <c r="D67" s="78"/>
      <c r="E67" s="78"/>
      <c r="F67" s="78"/>
      <c r="G67" s="78"/>
      <c r="H67" s="78"/>
      <c r="I67" s="78"/>
      <c r="J67" s="78"/>
      <c r="K67" s="78"/>
      <c r="S67" s="78" t="s">
        <v>146</v>
      </c>
      <c r="T67" s="78"/>
      <c r="U67" s="78"/>
      <c r="V67" s="78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78" t="s">
        <v>145</v>
      </c>
      <c r="AI67" s="78"/>
      <c r="AJ67" s="49"/>
      <c r="AK67" s="50"/>
    </row>
    <row r="68" spans="1:45" ht="20.100000000000001" customHeight="1" x14ac:dyDescent="0.2">
      <c r="A68" s="85" t="str">
        <f>男子団体!A98</f>
        <v>令和６年度 京都府高等学校柔道選手権大会(団体試合）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7"/>
    </row>
    <row r="69" spans="1:45" ht="20.100000000000001" customHeight="1" x14ac:dyDescent="0.2">
      <c r="A69" s="116" t="str">
        <f>男子団体!A99</f>
        <v>兼　第46回 全国高等学校柔道選手権大会（団体試合）京都府予選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8"/>
    </row>
    <row r="70" spans="1:45" ht="20.100000000000001" customHeight="1" x14ac:dyDescent="0.2">
      <c r="A70" s="82" t="str">
        <f>男子団体!A100</f>
        <v>兼　第65回 近畿高等学校柔道新人大会（団体試合）京都府予選　申込書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3"/>
    </row>
    <row r="71" spans="1:45" ht="20.100000000000001" customHeight="1" x14ac:dyDescent="0.2">
      <c r="A71" s="64" t="s">
        <v>0</v>
      </c>
      <c r="B71" s="64"/>
      <c r="C71" s="64"/>
      <c r="D71" s="64"/>
      <c r="E71" s="64"/>
      <c r="F71" s="64"/>
      <c r="G71" s="64" t="s">
        <v>1</v>
      </c>
      <c r="H71" s="64"/>
      <c r="I71" s="64"/>
      <c r="J71" s="64"/>
      <c r="K71" s="64"/>
      <c r="L71" s="64"/>
      <c r="M71" s="64"/>
      <c r="N71" s="64"/>
      <c r="O71" s="64"/>
      <c r="P71" s="64"/>
      <c r="Q71" s="68" t="s">
        <v>138</v>
      </c>
      <c r="R71" s="69"/>
      <c r="S71" s="69"/>
      <c r="T71" s="69"/>
      <c r="U71" s="69"/>
      <c r="V71" s="69"/>
      <c r="W71" s="107"/>
      <c r="X71" s="68" t="s">
        <v>137</v>
      </c>
      <c r="Y71" s="69"/>
      <c r="Z71" s="69"/>
      <c r="AA71" s="69"/>
      <c r="AB71" s="69"/>
      <c r="AC71" s="69"/>
      <c r="AD71" s="107"/>
      <c r="AE71" s="64" t="s">
        <v>139</v>
      </c>
      <c r="AF71" s="64"/>
      <c r="AG71" s="64"/>
      <c r="AH71" s="64"/>
      <c r="AI71" s="64"/>
      <c r="AJ71" s="64"/>
      <c r="AK71" s="64"/>
    </row>
    <row r="72" spans="1:45" ht="45" customHeight="1" x14ac:dyDescent="0.2">
      <c r="A72" s="109" t="str">
        <f>MID(選手登録!$A$3,1,1)</f>
        <v>3</v>
      </c>
      <c r="B72" s="110"/>
      <c r="C72" s="109" t="str">
        <f>MID(選手登録!$A$3,2,1)</f>
        <v>6</v>
      </c>
      <c r="D72" s="110"/>
      <c r="E72" s="109" t="str">
        <f>MID(選手登録!$A$3,3,1)</f>
        <v>6</v>
      </c>
      <c r="F72" s="110"/>
      <c r="G72" s="70" t="str">
        <f>選手登録!$B$3</f>
        <v>京都両洋高等学校</v>
      </c>
      <c r="H72" s="70"/>
      <c r="I72" s="70"/>
      <c r="J72" s="70"/>
      <c r="K72" s="70"/>
      <c r="L72" s="70"/>
      <c r="M72" s="70"/>
      <c r="N72" s="70"/>
      <c r="O72" s="70"/>
      <c r="P72" s="70"/>
      <c r="Q72" s="109" t="str">
        <f>選手登録!$O$4</f>
        <v xml:space="preserve"> </v>
      </c>
      <c r="R72" s="111"/>
      <c r="S72" s="111"/>
      <c r="T72" s="111"/>
      <c r="U72" s="111"/>
      <c r="V72" s="111"/>
      <c r="W72" s="111"/>
      <c r="X72" s="74" t="str">
        <f>選手登録!$P$4</f>
        <v xml:space="preserve"> </v>
      </c>
      <c r="Y72" s="75"/>
      <c r="Z72" s="75"/>
      <c r="AA72" s="75"/>
      <c r="AB72" s="75"/>
      <c r="AC72" s="75"/>
      <c r="AD72" s="75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2">
      <c r="A73" s="84" t="s">
        <v>24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106"/>
    </row>
    <row r="74" spans="1:45" ht="30" customHeight="1" x14ac:dyDescent="0.2">
      <c r="A74" s="119" t="s">
        <v>13</v>
      </c>
      <c r="B74" s="120"/>
      <c r="C74" s="120"/>
      <c r="D74" s="121"/>
      <c r="E74" s="68" t="s">
        <v>136</v>
      </c>
      <c r="F74" s="69"/>
      <c r="G74" s="69"/>
      <c r="H74" s="69"/>
      <c r="I74" s="69"/>
      <c r="J74" s="69"/>
      <c r="K74" s="69"/>
      <c r="L74" s="64" t="s">
        <v>137</v>
      </c>
      <c r="M74" s="64"/>
      <c r="N74" s="64"/>
      <c r="O74" s="64"/>
      <c r="P74" s="64"/>
      <c r="Q74" s="64"/>
      <c r="R74" s="64"/>
      <c r="S74" s="64" t="s">
        <v>139</v>
      </c>
      <c r="T74" s="64"/>
      <c r="U74" s="64"/>
      <c r="V74" s="64"/>
      <c r="W74" s="64"/>
      <c r="X74" s="64"/>
      <c r="Y74" s="64"/>
      <c r="Z74" s="64" t="s">
        <v>6</v>
      </c>
      <c r="AA74" s="64"/>
      <c r="AB74" s="64"/>
      <c r="AC74" s="64" t="s">
        <v>7</v>
      </c>
      <c r="AD74" s="64"/>
      <c r="AE74" s="64"/>
      <c r="AF74" s="64" t="s">
        <v>8</v>
      </c>
      <c r="AG74" s="64"/>
      <c r="AH74" s="64"/>
      <c r="AI74" s="64" t="s">
        <v>9</v>
      </c>
      <c r="AJ74" s="64"/>
      <c r="AK74" s="64"/>
    </row>
    <row r="75" spans="1:45" ht="45" customHeight="1" x14ac:dyDescent="0.2">
      <c r="A75" s="73" t="s">
        <v>14</v>
      </c>
      <c r="B75" s="73"/>
      <c r="C75" s="73"/>
      <c r="D75" s="73"/>
      <c r="E75" s="88"/>
      <c r="F75" s="89"/>
      <c r="G75" s="89"/>
      <c r="H75" s="89"/>
      <c r="I75" s="89"/>
      <c r="J75" s="89"/>
      <c r="K75" s="89"/>
      <c r="L75" s="73" t="e">
        <f>VLOOKUP($E75,選手登録!$O$8:$AD$57,2,0)</f>
        <v>#N/A</v>
      </c>
      <c r="M75" s="73"/>
      <c r="N75" s="73"/>
      <c r="O75" s="73"/>
      <c r="P75" s="73"/>
      <c r="Q75" s="73"/>
      <c r="R75" s="73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4" t="e">
        <f>VLOOKUP($E75,選手登録!$O$8:$AD$57,13,0)</f>
        <v>#N/A</v>
      </c>
      <c r="AA75" s="75" t="e">
        <f t="shared" ref="AA75:AB79" si="28">VLOOKUP($E75,データ,13,0)</f>
        <v>#NAME?</v>
      </c>
      <c r="AB75" s="76" t="e">
        <f t="shared" si="28"/>
        <v>#NAME?</v>
      </c>
      <c r="AC75" s="74" t="e">
        <f>VLOOKUP($E75,選手登録!$O$8:$AD$57,14,0)</f>
        <v>#N/A</v>
      </c>
      <c r="AD75" s="75" t="e">
        <f t="shared" ref="AD75:AE79" si="29">VLOOKUP($E75,データ,13,0)</f>
        <v>#NAME?</v>
      </c>
      <c r="AE75" s="76" t="e">
        <f t="shared" si="29"/>
        <v>#NAME?</v>
      </c>
      <c r="AF75" s="74" t="e">
        <f>VLOOKUP($E75,選手登録!$O$8:$AD$57,15,0)</f>
        <v>#N/A</v>
      </c>
      <c r="AG75" s="75" t="e">
        <f t="shared" ref="AG75:AH79" si="30">VLOOKUP($E75,データ,13,0)</f>
        <v>#NAME?</v>
      </c>
      <c r="AH75" s="76" t="e">
        <f t="shared" si="30"/>
        <v>#NAME?</v>
      </c>
      <c r="AI75" s="74" t="e">
        <f>VLOOKUP($E75,選手登録!$O$8:$AD$57,16,0)</f>
        <v>#N/A</v>
      </c>
      <c r="AJ75" s="75" t="e">
        <f t="shared" ref="AJ75:AK79" si="31">VLOOKUP($E75,データ,13,0)</f>
        <v>#NAME?</v>
      </c>
      <c r="AK75" s="76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2">
      <c r="A76" s="73" t="s">
        <v>16</v>
      </c>
      <c r="B76" s="73"/>
      <c r="C76" s="73"/>
      <c r="D76" s="73"/>
      <c r="E76" s="88"/>
      <c r="F76" s="89"/>
      <c r="G76" s="89"/>
      <c r="H76" s="89"/>
      <c r="I76" s="89"/>
      <c r="J76" s="89"/>
      <c r="K76" s="89"/>
      <c r="L76" s="73" t="e">
        <f>VLOOKUP($E76,選手登録!$O$8:$AD$57,2,0)</f>
        <v>#N/A</v>
      </c>
      <c r="M76" s="73"/>
      <c r="N76" s="73"/>
      <c r="O76" s="73"/>
      <c r="P76" s="73"/>
      <c r="Q76" s="73"/>
      <c r="R76" s="73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4" t="e">
        <f>VLOOKUP($E76,選手登録!$O$8:$AD$57,13,0)</f>
        <v>#N/A</v>
      </c>
      <c r="AA76" s="75" t="e">
        <f t="shared" si="28"/>
        <v>#NAME?</v>
      </c>
      <c r="AB76" s="76" t="e">
        <f t="shared" si="28"/>
        <v>#NAME?</v>
      </c>
      <c r="AC76" s="74" t="e">
        <f>VLOOKUP($E76,選手登録!$O$8:$AD$57,14,0)</f>
        <v>#N/A</v>
      </c>
      <c r="AD76" s="75" t="e">
        <f t="shared" si="29"/>
        <v>#NAME?</v>
      </c>
      <c r="AE76" s="76" t="e">
        <f t="shared" si="29"/>
        <v>#NAME?</v>
      </c>
      <c r="AF76" s="74" t="e">
        <f>VLOOKUP($E76,選手登録!$O$8:$AD$57,15,0)</f>
        <v>#N/A</v>
      </c>
      <c r="AG76" s="75" t="e">
        <f t="shared" si="30"/>
        <v>#NAME?</v>
      </c>
      <c r="AH76" s="76" t="e">
        <f t="shared" si="30"/>
        <v>#NAME?</v>
      </c>
      <c r="AI76" s="74" t="e">
        <f>VLOOKUP($E76,選手登録!$O$8:$AD$57,16,0)</f>
        <v>#N/A</v>
      </c>
      <c r="AJ76" s="75" t="e">
        <f t="shared" si="31"/>
        <v>#NAME?</v>
      </c>
      <c r="AK76" s="76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2">
      <c r="A77" s="73" t="s">
        <v>18</v>
      </c>
      <c r="B77" s="73"/>
      <c r="C77" s="73"/>
      <c r="D77" s="73"/>
      <c r="E77" s="88"/>
      <c r="F77" s="89"/>
      <c r="G77" s="89"/>
      <c r="H77" s="89"/>
      <c r="I77" s="89"/>
      <c r="J77" s="89"/>
      <c r="K77" s="89"/>
      <c r="L77" s="73" t="e">
        <f>VLOOKUP($E77,選手登録!$O$8:$AD$57,2,0)</f>
        <v>#N/A</v>
      </c>
      <c r="M77" s="73"/>
      <c r="N77" s="73"/>
      <c r="O77" s="73"/>
      <c r="P77" s="73"/>
      <c r="Q77" s="73"/>
      <c r="R77" s="73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4" t="e">
        <f>VLOOKUP($E77,選手登録!$O$8:$AD$57,13,0)</f>
        <v>#N/A</v>
      </c>
      <c r="AA77" s="75" t="e">
        <f t="shared" si="28"/>
        <v>#NAME?</v>
      </c>
      <c r="AB77" s="76" t="e">
        <f t="shared" si="28"/>
        <v>#NAME?</v>
      </c>
      <c r="AC77" s="74" t="e">
        <f>VLOOKUP($E77,選手登録!$O$8:$AD$57,14,0)</f>
        <v>#N/A</v>
      </c>
      <c r="AD77" s="75" t="e">
        <f t="shared" si="29"/>
        <v>#NAME?</v>
      </c>
      <c r="AE77" s="76" t="e">
        <f t="shared" si="29"/>
        <v>#NAME?</v>
      </c>
      <c r="AF77" s="74" t="e">
        <f>VLOOKUP($E77,選手登録!$O$8:$AD$57,15,0)</f>
        <v>#N/A</v>
      </c>
      <c r="AG77" s="75" t="e">
        <f t="shared" si="30"/>
        <v>#NAME?</v>
      </c>
      <c r="AH77" s="76" t="e">
        <f t="shared" si="30"/>
        <v>#NAME?</v>
      </c>
      <c r="AI77" s="74" t="e">
        <f>VLOOKUP($E77,選手登録!$O$8:$AD$57,16,0)</f>
        <v>#N/A</v>
      </c>
      <c r="AJ77" s="75" t="e">
        <f t="shared" si="31"/>
        <v>#NAME?</v>
      </c>
      <c r="AK77" s="76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2">
      <c r="A78" s="73" t="s">
        <v>19</v>
      </c>
      <c r="B78" s="73"/>
      <c r="C78" s="73"/>
      <c r="D78" s="73"/>
      <c r="E78" s="88"/>
      <c r="F78" s="89"/>
      <c r="G78" s="89"/>
      <c r="H78" s="89"/>
      <c r="I78" s="89"/>
      <c r="J78" s="89"/>
      <c r="K78" s="89"/>
      <c r="L78" s="73" t="e">
        <f>VLOOKUP($E78,選手登録!$O$8:$AD$57,2,0)</f>
        <v>#N/A</v>
      </c>
      <c r="M78" s="73"/>
      <c r="N78" s="73"/>
      <c r="O78" s="73"/>
      <c r="P78" s="73"/>
      <c r="Q78" s="73"/>
      <c r="R78" s="73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4" t="e">
        <f>VLOOKUP($E78,選手登録!$O$8:$AD$57,13,0)</f>
        <v>#N/A</v>
      </c>
      <c r="AA78" s="75" t="e">
        <f t="shared" si="28"/>
        <v>#NAME?</v>
      </c>
      <c r="AB78" s="76" t="e">
        <f t="shared" si="28"/>
        <v>#NAME?</v>
      </c>
      <c r="AC78" s="74" t="e">
        <f>VLOOKUP($E78,選手登録!$O$8:$AD$57,14,0)</f>
        <v>#N/A</v>
      </c>
      <c r="AD78" s="75" t="e">
        <f t="shared" si="29"/>
        <v>#NAME?</v>
      </c>
      <c r="AE78" s="76" t="e">
        <f t="shared" si="29"/>
        <v>#NAME?</v>
      </c>
      <c r="AF78" s="74" t="e">
        <f>VLOOKUP($E78,選手登録!$O$8:$AD$57,15,0)</f>
        <v>#N/A</v>
      </c>
      <c r="AG78" s="75" t="e">
        <f t="shared" si="30"/>
        <v>#NAME?</v>
      </c>
      <c r="AH78" s="76" t="e">
        <f t="shared" si="30"/>
        <v>#NAME?</v>
      </c>
      <c r="AI78" s="74" t="e">
        <f>VLOOKUP($E78,選手登録!$O$8:$AD$57,16,0)</f>
        <v>#N/A</v>
      </c>
      <c r="AJ78" s="75" t="e">
        <f t="shared" si="31"/>
        <v>#NAME?</v>
      </c>
      <c r="AK78" s="76" t="e">
        <f t="shared" si="31"/>
        <v>#NAME?</v>
      </c>
    </row>
    <row r="79" spans="1:45" ht="45" customHeight="1" x14ac:dyDescent="0.2">
      <c r="A79" s="73" t="s">
        <v>19</v>
      </c>
      <c r="B79" s="73"/>
      <c r="C79" s="73"/>
      <c r="D79" s="73"/>
      <c r="E79" s="88"/>
      <c r="F79" s="89"/>
      <c r="G79" s="89"/>
      <c r="H79" s="89"/>
      <c r="I79" s="89"/>
      <c r="J79" s="89"/>
      <c r="K79" s="89"/>
      <c r="L79" s="73" t="e">
        <f>VLOOKUP($E79,選手登録!$O$8:$AD$57,2,0)</f>
        <v>#N/A</v>
      </c>
      <c r="M79" s="73"/>
      <c r="N79" s="73"/>
      <c r="O79" s="73"/>
      <c r="P79" s="73"/>
      <c r="Q79" s="73"/>
      <c r="R79" s="73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4" t="e">
        <f>VLOOKUP($E79,選手登録!$O$8:$AD$57,13,0)</f>
        <v>#N/A</v>
      </c>
      <c r="AA79" s="75" t="e">
        <f t="shared" si="28"/>
        <v>#NAME?</v>
      </c>
      <c r="AB79" s="76" t="e">
        <f t="shared" si="28"/>
        <v>#NAME?</v>
      </c>
      <c r="AC79" s="74" t="e">
        <f>VLOOKUP($E79,選手登録!$O$8:$AD$57,14,0)</f>
        <v>#N/A</v>
      </c>
      <c r="AD79" s="75" t="e">
        <f t="shared" si="29"/>
        <v>#NAME?</v>
      </c>
      <c r="AE79" s="76" t="e">
        <f t="shared" si="29"/>
        <v>#NAME?</v>
      </c>
      <c r="AF79" s="74" t="e">
        <f>VLOOKUP($E79,選手登録!$O$8:$AD$57,15,0)</f>
        <v>#N/A</v>
      </c>
      <c r="AG79" s="75" t="e">
        <f t="shared" si="30"/>
        <v>#NAME?</v>
      </c>
      <c r="AH79" s="76" t="e">
        <f t="shared" si="30"/>
        <v>#NAME?</v>
      </c>
      <c r="AI79" s="74" t="e">
        <f>VLOOKUP($E79,選手登録!$O$8:$AD$57,16,0)</f>
        <v>#N/A</v>
      </c>
      <c r="AJ79" s="75" t="e">
        <f t="shared" si="31"/>
        <v>#NAME?</v>
      </c>
      <c r="AK79" s="76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2">
      <c r="A80" s="84" t="s">
        <v>10</v>
      </c>
      <c r="B80" s="59"/>
      <c r="C80" s="59"/>
      <c r="D80" s="59"/>
      <c r="E80" s="90" t="s">
        <v>157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2"/>
    </row>
    <row r="81" spans="1:37" ht="20.100000000000001" customHeight="1" x14ac:dyDescent="0.2">
      <c r="A81" s="77"/>
      <c r="B81" s="78"/>
      <c r="C81" s="78"/>
      <c r="D81" s="78"/>
      <c r="E81" s="93" t="s">
        <v>156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5"/>
    </row>
    <row r="82" spans="1:37" ht="20.100000000000001" customHeight="1" x14ac:dyDescent="0.2">
      <c r="A82" s="77"/>
      <c r="B82" s="78"/>
      <c r="C82" s="78"/>
      <c r="D82" s="78"/>
      <c r="E82" s="93" t="s">
        <v>155</v>
      </c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5"/>
    </row>
    <row r="83" spans="1:37" ht="25.5" customHeight="1" x14ac:dyDescent="0.2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59" t="s">
        <v>143</v>
      </c>
      <c r="V83" s="59"/>
      <c r="W83" s="59"/>
      <c r="X83" s="59"/>
      <c r="Y83" s="59"/>
      <c r="Z83" s="59" t="s">
        <v>144</v>
      </c>
      <c r="AA83" s="59"/>
      <c r="AB83" s="59"/>
      <c r="AC83" s="59"/>
      <c r="AD83" s="59" t="s">
        <v>142</v>
      </c>
      <c r="AE83" s="59"/>
      <c r="AF83" s="59"/>
      <c r="AG83" s="59"/>
      <c r="AH83" s="59" t="s">
        <v>141</v>
      </c>
      <c r="AI83" s="59"/>
      <c r="AJ83" s="39"/>
      <c r="AK83" s="41"/>
    </row>
    <row r="84" spans="1:37" ht="25.5" customHeight="1" x14ac:dyDescent="0.2">
      <c r="A84" s="61" t="s">
        <v>147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3"/>
    </row>
    <row r="85" spans="1:37" ht="25.5" customHeight="1" x14ac:dyDescent="0.2">
      <c r="A85" s="77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9"/>
    </row>
    <row r="86" spans="1:37" ht="25.5" customHeight="1" x14ac:dyDescent="0.2">
      <c r="A86" s="44"/>
      <c r="B86" s="80" t="str">
        <f>選手登録!$B$3</f>
        <v>京都両洋高等学校</v>
      </c>
      <c r="C86" s="80"/>
      <c r="D86" s="80"/>
      <c r="E86" s="80"/>
      <c r="F86" s="80"/>
      <c r="G86" s="80"/>
      <c r="H86" s="80"/>
      <c r="I86" s="80"/>
      <c r="J86" s="80"/>
      <c r="K86" s="80"/>
      <c r="L86" s="42"/>
      <c r="M86" s="42"/>
      <c r="N86" s="42"/>
      <c r="O86" s="42"/>
      <c r="P86" s="42"/>
      <c r="Q86" s="42"/>
      <c r="R86" s="42"/>
      <c r="S86" s="80" t="s">
        <v>146</v>
      </c>
      <c r="T86" s="80"/>
      <c r="U86" s="80"/>
      <c r="V86" s="80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0" t="s">
        <v>145</v>
      </c>
      <c r="AI86" s="80"/>
      <c r="AJ86" s="47"/>
      <c r="AK86" s="48"/>
    </row>
  </sheetData>
  <dataConsolidate/>
  <mergeCells count="342"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 activeCell="A3" sqref="A3:A4"/>
    </sheetView>
  </sheetViews>
  <sheetFormatPr defaultRowHeight="13.2" x14ac:dyDescent="0.2"/>
  <cols>
    <col min="1" max="1" width="7.33203125" style="3" customWidth="1"/>
    <col min="2" max="2" width="16.77734375" style="3" customWidth="1"/>
    <col min="3" max="3" width="9" style="3"/>
    <col min="4" max="8" width="11.6640625" style="3" customWidth="1"/>
    <col min="9" max="13" width="6.109375" style="3" customWidth="1"/>
    <col min="14" max="14" width="11" style="3" bestFit="1" customWidth="1"/>
    <col min="15" max="16" width="9" style="3" hidden="1" customWidth="1"/>
    <col min="17" max="30" width="2.44140625" style="3" hidden="1" customWidth="1"/>
    <col min="31" max="31" width="9" customWidth="1"/>
    <col min="34" max="45" width="0" hidden="1" customWidth="1"/>
    <col min="46" max="46" width="8.109375" style="2" bestFit="1" customWidth="1"/>
    <col min="47" max="48" width="9" style="2"/>
  </cols>
  <sheetData>
    <row r="1" spans="1:48" x14ac:dyDescent="0.2">
      <c r="A1" s="53" t="s">
        <v>162</v>
      </c>
    </row>
    <row r="2" spans="1:48" ht="13.5" customHeight="1" x14ac:dyDescent="0.2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2">
      <c r="A3" s="125">
        <v>366</v>
      </c>
      <c r="B3" s="125" t="s">
        <v>178</v>
      </c>
      <c r="C3" s="125" t="s">
        <v>179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2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2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3.8" thickBot="1" x14ac:dyDescent="0.25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2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2">
      <c r="A8" s="34">
        <f>$A$3</f>
        <v>366</v>
      </c>
      <c r="B8" s="5" t="str">
        <f>$B$3</f>
        <v>京都両洋高等学校</v>
      </c>
      <c r="C8" s="11" t="str">
        <f>$C$3</f>
        <v>（両洋）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2">
      <c r="A9" s="34">
        <f t="shared" ref="A9:A57" si="0">$A$3</f>
        <v>366</v>
      </c>
      <c r="B9" s="5" t="str">
        <f t="shared" ref="B9:B57" si="1">$B$3</f>
        <v>京都両洋高等学校</v>
      </c>
      <c r="C9" s="11" t="str">
        <f t="shared" ref="C9:C57" si="2">$C$3</f>
        <v>（両洋）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2">
      <c r="A10" s="34">
        <f t="shared" si="0"/>
        <v>366</v>
      </c>
      <c r="B10" s="5" t="str">
        <f t="shared" si="1"/>
        <v>京都両洋高等学校</v>
      </c>
      <c r="C10" s="11" t="str">
        <f t="shared" si="2"/>
        <v>（両洋）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2">
      <c r="A11" s="34">
        <f t="shared" si="0"/>
        <v>366</v>
      </c>
      <c r="B11" s="5" t="str">
        <f t="shared" si="1"/>
        <v>京都両洋高等学校</v>
      </c>
      <c r="C11" s="11" t="str">
        <f t="shared" si="2"/>
        <v>（両洋）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2">
      <c r="A12" s="34">
        <f t="shared" si="0"/>
        <v>366</v>
      </c>
      <c r="B12" s="5" t="str">
        <f t="shared" si="1"/>
        <v>京都両洋高等学校</v>
      </c>
      <c r="C12" s="11" t="str">
        <f t="shared" si="2"/>
        <v>（両洋）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2">
      <c r="A13" s="34">
        <f t="shared" si="0"/>
        <v>366</v>
      </c>
      <c r="B13" s="5" t="str">
        <f t="shared" si="1"/>
        <v>京都両洋高等学校</v>
      </c>
      <c r="C13" s="11" t="str">
        <f t="shared" si="2"/>
        <v>（両洋）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2">
      <c r="A14" s="34">
        <f t="shared" si="0"/>
        <v>366</v>
      </c>
      <c r="B14" s="5" t="str">
        <f t="shared" si="1"/>
        <v>京都両洋高等学校</v>
      </c>
      <c r="C14" s="11" t="str">
        <f t="shared" si="2"/>
        <v>（両洋）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2">
      <c r="A15" s="34">
        <f t="shared" si="0"/>
        <v>366</v>
      </c>
      <c r="B15" s="5" t="str">
        <f t="shared" si="1"/>
        <v>京都両洋高等学校</v>
      </c>
      <c r="C15" s="11" t="str">
        <f t="shared" si="2"/>
        <v>（両洋）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2">
      <c r="A16" s="34">
        <f t="shared" si="0"/>
        <v>366</v>
      </c>
      <c r="B16" s="5" t="str">
        <f t="shared" si="1"/>
        <v>京都両洋高等学校</v>
      </c>
      <c r="C16" s="11" t="str">
        <f t="shared" si="2"/>
        <v>（両洋）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2">
      <c r="A17" s="34">
        <f t="shared" si="0"/>
        <v>366</v>
      </c>
      <c r="B17" s="5" t="str">
        <f t="shared" si="1"/>
        <v>京都両洋高等学校</v>
      </c>
      <c r="C17" s="11" t="str">
        <f t="shared" si="2"/>
        <v>（両洋）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2">
      <c r="A18" s="34">
        <f t="shared" si="0"/>
        <v>366</v>
      </c>
      <c r="B18" s="5" t="str">
        <f t="shared" si="1"/>
        <v>京都両洋高等学校</v>
      </c>
      <c r="C18" s="11" t="str">
        <f t="shared" si="2"/>
        <v>（両洋）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2">
      <c r="A19" s="34">
        <f t="shared" si="0"/>
        <v>366</v>
      </c>
      <c r="B19" s="5" t="str">
        <f t="shared" si="1"/>
        <v>京都両洋高等学校</v>
      </c>
      <c r="C19" s="11" t="str">
        <f t="shared" si="2"/>
        <v>（両洋）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2">
      <c r="A20" s="34">
        <f t="shared" si="0"/>
        <v>366</v>
      </c>
      <c r="B20" s="5" t="str">
        <f t="shared" si="1"/>
        <v>京都両洋高等学校</v>
      </c>
      <c r="C20" s="11" t="str">
        <f t="shared" si="2"/>
        <v>（両洋）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2">
      <c r="A21" s="34">
        <f t="shared" si="0"/>
        <v>366</v>
      </c>
      <c r="B21" s="5" t="str">
        <f t="shared" si="1"/>
        <v>京都両洋高等学校</v>
      </c>
      <c r="C21" s="11" t="str">
        <f t="shared" si="2"/>
        <v>（両洋）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2">
      <c r="A22" s="34">
        <f t="shared" si="0"/>
        <v>366</v>
      </c>
      <c r="B22" s="5" t="str">
        <f t="shared" si="1"/>
        <v>京都両洋高等学校</v>
      </c>
      <c r="C22" s="11" t="str">
        <f t="shared" si="2"/>
        <v>（両洋）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2">
      <c r="A23" s="34">
        <f t="shared" si="0"/>
        <v>366</v>
      </c>
      <c r="B23" s="5" t="str">
        <f t="shared" si="1"/>
        <v>京都両洋高等学校</v>
      </c>
      <c r="C23" s="11" t="str">
        <f t="shared" si="2"/>
        <v>（両洋）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2">
      <c r="A24" s="34">
        <f t="shared" si="0"/>
        <v>366</v>
      </c>
      <c r="B24" s="5" t="str">
        <f t="shared" si="1"/>
        <v>京都両洋高等学校</v>
      </c>
      <c r="C24" s="11" t="str">
        <f t="shared" si="2"/>
        <v>（両洋）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2">
      <c r="A25" s="34">
        <f t="shared" si="0"/>
        <v>366</v>
      </c>
      <c r="B25" s="5" t="str">
        <f t="shared" si="1"/>
        <v>京都両洋高等学校</v>
      </c>
      <c r="C25" s="11" t="str">
        <f t="shared" si="2"/>
        <v>（両洋）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2">
      <c r="A26" s="34">
        <f t="shared" si="0"/>
        <v>366</v>
      </c>
      <c r="B26" s="5" t="str">
        <f t="shared" si="1"/>
        <v>京都両洋高等学校</v>
      </c>
      <c r="C26" s="11" t="str">
        <f t="shared" si="2"/>
        <v>（両洋）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2">
      <c r="A27" s="34">
        <f t="shared" si="0"/>
        <v>366</v>
      </c>
      <c r="B27" s="5" t="str">
        <f t="shared" si="1"/>
        <v>京都両洋高等学校</v>
      </c>
      <c r="C27" s="11" t="str">
        <f t="shared" si="2"/>
        <v>（両洋）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2">
      <c r="A28" s="34">
        <f t="shared" si="0"/>
        <v>366</v>
      </c>
      <c r="B28" s="5" t="str">
        <f t="shared" si="1"/>
        <v>京都両洋高等学校</v>
      </c>
      <c r="C28" s="11" t="str">
        <f t="shared" si="2"/>
        <v>（両洋）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2">
      <c r="A29" s="34">
        <f t="shared" si="0"/>
        <v>366</v>
      </c>
      <c r="B29" s="5" t="str">
        <f t="shared" si="1"/>
        <v>京都両洋高等学校</v>
      </c>
      <c r="C29" s="11" t="str">
        <f t="shared" si="2"/>
        <v>（両洋）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2">
      <c r="A30" s="34">
        <f t="shared" si="0"/>
        <v>366</v>
      </c>
      <c r="B30" s="5" t="str">
        <f t="shared" si="1"/>
        <v>京都両洋高等学校</v>
      </c>
      <c r="C30" s="11" t="str">
        <f t="shared" si="2"/>
        <v>（両洋）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2">
      <c r="A31" s="34">
        <f t="shared" si="0"/>
        <v>366</v>
      </c>
      <c r="B31" s="5" t="str">
        <f t="shared" si="1"/>
        <v>京都両洋高等学校</v>
      </c>
      <c r="C31" s="11" t="str">
        <f t="shared" si="2"/>
        <v>（両洋）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2">
      <c r="A32" s="34">
        <f t="shared" si="0"/>
        <v>366</v>
      </c>
      <c r="B32" s="5" t="str">
        <f t="shared" si="1"/>
        <v>京都両洋高等学校</v>
      </c>
      <c r="C32" s="11" t="str">
        <f t="shared" si="2"/>
        <v>（両洋）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2">
      <c r="A33" s="34">
        <f t="shared" si="0"/>
        <v>366</v>
      </c>
      <c r="B33" s="5" t="str">
        <f t="shared" si="1"/>
        <v>京都両洋高等学校</v>
      </c>
      <c r="C33" s="11" t="str">
        <f t="shared" si="2"/>
        <v>（両洋）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2">
      <c r="A34" s="34">
        <f t="shared" si="0"/>
        <v>366</v>
      </c>
      <c r="B34" s="5" t="str">
        <f t="shared" si="1"/>
        <v>京都両洋高等学校</v>
      </c>
      <c r="C34" s="11" t="str">
        <f t="shared" si="2"/>
        <v>（両洋）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2">
      <c r="A35" s="34">
        <f t="shared" si="0"/>
        <v>366</v>
      </c>
      <c r="B35" s="5" t="str">
        <f t="shared" si="1"/>
        <v>京都両洋高等学校</v>
      </c>
      <c r="C35" s="11" t="str">
        <f t="shared" si="2"/>
        <v>（両洋）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2">
      <c r="A36" s="34">
        <f t="shared" si="0"/>
        <v>366</v>
      </c>
      <c r="B36" s="5" t="str">
        <f t="shared" si="1"/>
        <v>京都両洋高等学校</v>
      </c>
      <c r="C36" s="11" t="str">
        <f t="shared" si="2"/>
        <v>（両洋）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2">
      <c r="A37" s="34">
        <f t="shared" si="0"/>
        <v>366</v>
      </c>
      <c r="B37" s="5" t="str">
        <f t="shared" si="1"/>
        <v>京都両洋高等学校</v>
      </c>
      <c r="C37" s="11" t="str">
        <f t="shared" si="2"/>
        <v>（両洋）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2">
      <c r="A38" s="34">
        <f t="shared" si="0"/>
        <v>366</v>
      </c>
      <c r="B38" s="5" t="str">
        <f t="shared" si="1"/>
        <v>京都両洋高等学校</v>
      </c>
      <c r="C38" s="11" t="str">
        <f t="shared" si="2"/>
        <v>（両洋）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2">
      <c r="A39" s="34">
        <f t="shared" si="0"/>
        <v>366</v>
      </c>
      <c r="B39" s="5" t="str">
        <f t="shared" si="1"/>
        <v>京都両洋高等学校</v>
      </c>
      <c r="C39" s="11" t="str">
        <f t="shared" si="2"/>
        <v>（両洋）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2">
      <c r="A40" s="34">
        <f t="shared" si="0"/>
        <v>366</v>
      </c>
      <c r="B40" s="5" t="str">
        <f t="shared" si="1"/>
        <v>京都両洋高等学校</v>
      </c>
      <c r="C40" s="11" t="str">
        <f t="shared" si="2"/>
        <v>（両洋）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2">
      <c r="A41" s="34">
        <f t="shared" si="0"/>
        <v>366</v>
      </c>
      <c r="B41" s="5" t="str">
        <f t="shared" si="1"/>
        <v>京都両洋高等学校</v>
      </c>
      <c r="C41" s="11" t="str">
        <f t="shared" si="2"/>
        <v>（両洋）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2">
      <c r="A42" s="34">
        <f t="shared" si="0"/>
        <v>366</v>
      </c>
      <c r="B42" s="5" t="str">
        <f t="shared" si="1"/>
        <v>京都両洋高等学校</v>
      </c>
      <c r="C42" s="11" t="str">
        <f t="shared" si="2"/>
        <v>（両洋）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2">
      <c r="A43" s="34">
        <f t="shared" si="0"/>
        <v>366</v>
      </c>
      <c r="B43" s="5" t="str">
        <f t="shared" si="1"/>
        <v>京都両洋高等学校</v>
      </c>
      <c r="C43" s="11" t="str">
        <f t="shared" si="2"/>
        <v>（両洋）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2">
      <c r="A44" s="34">
        <f t="shared" si="0"/>
        <v>366</v>
      </c>
      <c r="B44" s="5" t="str">
        <f t="shared" si="1"/>
        <v>京都両洋高等学校</v>
      </c>
      <c r="C44" s="11" t="str">
        <f t="shared" si="2"/>
        <v>（両洋）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2">
      <c r="A45" s="34">
        <f t="shared" si="0"/>
        <v>366</v>
      </c>
      <c r="B45" s="5" t="str">
        <f t="shared" si="1"/>
        <v>京都両洋高等学校</v>
      </c>
      <c r="C45" s="11" t="str">
        <f t="shared" si="2"/>
        <v>（両洋）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2">
      <c r="A46" s="34">
        <f t="shared" si="0"/>
        <v>366</v>
      </c>
      <c r="B46" s="5" t="str">
        <f t="shared" si="1"/>
        <v>京都両洋高等学校</v>
      </c>
      <c r="C46" s="11" t="str">
        <f t="shared" si="2"/>
        <v>（両洋）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2">
      <c r="A47" s="34">
        <f t="shared" si="0"/>
        <v>366</v>
      </c>
      <c r="B47" s="5" t="str">
        <f t="shared" si="1"/>
        <v>京都両洋高等学校</v>
      </c>
      <c r="C47" s="11" t="str">
        <f t="shared" si="2"/>
        <v>（両洋）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2">
      <c r="A48" s="34">
        <f t="shared" si="0"/>
        <v>366</v>
      </c>
      <c r="B48" s="5" t="str">
        <f t="shared" si="1"/>
        <v>京都両洋高等学校</v>
      </c>
      <c r="C48" s="11" t="str">
        <f t="shared" si="2"/>
        <v>（両洋）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2">
      <c r="A49" s="34">
        <f t="shared" si="0"/>
        <v>366</v>
      </c>
      <c r="B49" s="5" t="str">
        <f t="shared" si="1"/>
        <v>京都両洋高等学校</v>
      </c>
      <c r="C49" s="11" t="str">
        <f t="shared" si="2"/>
        <v>（両洋）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2">
      <c r="A50" s="34">
        <f t="shared" si="0"/>
        <v>366</v>
      </c>
      <c r="B50" s="5" t="str">
        <f t="shared" si="1"/>
        <v>京都両洋高等学校</v>
      </c>
      <c r="C50" s="11" t="str">
        <f t="shared" si="2"/>
        <v>（両洋）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2">
      <c r="A51" s="34">
        <f t="shared" si="0"/>
        <v>366</v>
      </c>
      <c r="B51" s="5" t="str">
        <f t="shared" si="1"/>
        <v>京都両洋高等学校</v>
      </c>
      <c r="C51" s="11" t="str">
        <f t="shared" si="2"/>
        <v>（両洋）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2">
      <c r="A52" s="34">
        <f t="shared" si="0"/>
        <v>366</v>
      </c>
      <c r="B52" s="5" t="str">
        <f t="shared" si="1"/>
        <v>京都両洋高等学校</v>
      </c>
      <c r="C52" s="11" t="str">
        <f t="shared" si="2"/>
        <v>（両洋）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2">
      <c r="A53" s="34">
        <f t="shared" si="0"/>
        <v>366</v>
      </c>
      <c r="B53" s="5" t="str">
        <f t="shared" si="1"/>
        <v>京都両洋高等学校</v>
      </c>
      <c r="C53" s="11" t="str">
        <f t="shared" si="2"/>
        <v>（両洋）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2">
      <c r="A54" s="34">
        <f t="shared" si="0"/>
        <v>366</v>
      </c>
      <c r="B54" s="5" t="str">
        <f t="shared" si="1"/>
        <v>京都両洋高等学校</v>
      </c>
      <c r="C54" s="11" t="str">
        <f t="shared" si="2"/>
        <v>（両洋）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2">
      <c r="A55" s="34">
        <f t="shared" si="0"/>
        <v>366</v>
      </c>
      <c r="B55" s="5" t="str">
        <f t="shared" si="1"/>
        <v>京都両洋高等学校</v>
      </c>
      <c r="C55" s="11" t="str">
        <f t="shared" si="2"/>
        <v>（両洋）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2">
      <c r="A56" s="34">
        <f t="shared" si="0"/>
        <v>366</v>
      </c>
      <c r="B56" s="5" t="str">
        <f t="shared" si="1"/>
        <v>京都両洋高等学校</v>
      </c>
      <c r="C56" s="11" t="str">
        <f t="shared" si="2"/>
        <v>（両洋）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3.8" thickBot="1" x14ac:dyDescent="0.25">
      <c r="A57" s="35">
        <f t="shared" si="0"/>
        <v>366</v>
      </c>
      <c r="B57" s="12" t="str">
        <f t="shared" si="1"/>
        <v>京都両洋高等学校</v>
      </c>
      <c r="C57" s="36" t="str">
        <f t="shared" si="2"/>
        <v>（両洋）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紀夫 松井</cp:lastModifiedBy>
  <cp:lastPrinted>2022-03-21T00:16:09Z</cp:lastPrinted>
  <dcterms:created xsi:type="dcterms:W3CDTF">2019-04-05T14:10:49Z</dcterms:created>
  <dcterms:modified xsi:type="dcterms:W3CDTF">2024-04-13T23:57:56Z</dcterms:modified>
</cp:coreProperties>
</file>